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PA_Rui_Silva\Desktop\José Silva\"/>
    </mc:Choice>
  </mc:AlternateContent>
  <xr:revisionPtr revIDLastSave="0" documentId="13_ncr:1_{0D2A3100-2C39-417D-A875-F446B39F0BB7}" xr6:coauthVersionLast="47" xr6:coauthVersionMax="47" xr10:uidLastSave="{00000000-0000-0000-0000-000000000000}"/>
  <workbookProtection workbookAlgorithmName="SHA-512" workbookHashValue="0Se6ib3iJB8boZK2E9bEYKN/GjBiXkmW3QbpPVpPpwB2QcZqvVPh5JSMSHh9p/xZcdQ51OnBwYV5MhHsOHb25A==" workbookSaltValue="xH/TBaxe75jzMc5lRxpxkg==" workbookSpinCount="100000" lockStructure="1"/>
  <bookViews>
    <workbookView xWindow="-120" yWindow="-120" windowWidth="29040" windowHeight="15720" xr2:uid="{00000000-000D-0000-FFFF-FFFF00000000}"/>
  </bookViews>
  <sheets>
    <sheet name="Marca-Pontos" sheetId="1" r:id="rId1"/>
    <sheet name="Pontos-Marca" sheetId="11" state="hidden" r:id="rId2"/>
    <sheet name="Tempo-Marca JUNIOR" sheetId="12" r:id="rId3"/>
    <sheet name="Pontos-Marca JUNIOR" sheetId="13" state="hidden" r:id="rId4"/>
    <sheet name="Referencia Pista" sheetId="3" state="hidden" r:id="rId5"/>
    <sheet name="Provas" sheetId="4" state="hidden" r:id="rId6"/>
  </sheets>
  <definedNames>
    <definedName name="_xlnm._FilterDatabase" localSheetId="5" hidden="1">Provas!#REF!</definedName>
    <definedName name="ClubThrow" localSheetId="1">Provas!#REF!</definedName>
    <definedName name="ClubThrow" localSheetId="3">Provas!#REF!</definedName>
    <definedName name="ClubThrow" localSheetId="2">Provas!#REF!</definedName>
    <definedName name="ClubThrow">Provas!#REF!</definedName>
    <definedName name="field" localSheetId="1">#REF!</definedName>
    <definedName name="field" localSheetId="3">#REF!</definedName>
    <definedName name="field" localSheetId="2">#REF!</definedName>
    <definedName name="field">#REF!</definedName>
    <definedName name="M10000m">Provas!$K$111:$K$118</definedName>
    <definedName name="M100m">Provas!$K$3:$K$23</definedName>
    <definedName name="M1500m">Provas!$K$84:$K$99</definedName>
    <definedName name="M200m">Provas!$K$24:$K$44</definedName>
    <definedName name="M400m">Provas!$K$45:$K$66</definedName>
    <definedName name="M5000m">Provas!$K$100:$K$110</definedName>
    <definedName name="M800m">Provas!$K$67:$K$83</definedName>
    <definedName name="MClubThrow" localSheetId="3">Provas!#REF!</definedName>
    <definedName name="MClubThrow" localSheetId="2">Provas!#REF!</definedName>
    <definedName name="MClubThrow">Provas!#REF!</definedName>
    <definedName name="MDiscus" localSheetId="3">Provas!#REF!</definedName>
    <definedName name="MDiscus" localSheetId="2">Provas!#REF!</definedName>
    <definedName name="MDiscus">Provas!#REF!</definedName>
    <definedName name="MHighJump" localSheetId="3">Provas!#REF!</definedName>
    <definedName name="MHighJump" localSheetId="2">Provas!#REF!</definedName>
    <definedName name="MHighJump">Provas!#REF!</definedName>
    <definedName name="MJavelin" localSheetId="3">Provas!#REF!</definedName>
    <definedName name="MJavelin" localSheetId="2">Provas!#REF!</definedName>
    <definedName name="MJavelin">Provas!#REF!</definedName>
    <definedName name="MLongJump" localSheetId="3">Provas!#REF!</definedName>
    <definedName name="MLongJump" localSheetId="2">Provas!#REF!</definedName>
    <definedName name="MLongJump">Provas!#REF!</definedName>
    <definedName name="MShotPut" localSheetId="3">Provas!#REF!</definedName>
    <definedName name="MShotPut" localSheetId="2">Provas!#REF!</definedName>
    <definedName name="MShotPut">Provas!#REF!</definedName>
    <definedName name="MTripleJump" localSheetId="3">Provas!#REF!</definedName>
    <definedName name="MTripleJump" localSheetId="2">Provas!#REF!</definedName>
    <definedName name="MTripleJump">Provas!#REF!</definedName>
    <definedName name="ShotPut" localSheetId="1">#REF!</definedName>
    <definedName name="ShotPut" localSheetId="3">#REF!</definedName>
    <definedName name="ShotPut" localSheetId="2">#REF!</definedName>
    <definedName name="ShotPut">#REF!</definedName>
    <definedName name="W100m">Provas!$K$119:$K$139</definedName>
    <definedName name="W1500m">Provas!$K$193:$K$199</definedName>
    <definedName name="W200m">Provas!$K$140:$K$160</definedName>
    <definedName name="W400m">Provas!$K$161:$K$178</definedName>
    <definedName name="W5000m">Provas!$K$200:$K$204</definedName>
    <definedName name="W800m">Provas!$K$179:$K$192</definedName>
    <definedName name="WClubThrow" localSheetId="3">Provas!#REF!</definedName>
    <definedName name="WClubThrow" localSheetId="2">Provas!#REF!</definedName>
    <definedName name="WClubThrow">Provas!#REF!</definedName>
    <definedName name="WDiscus" localSheetId="3">Provas!#REF!</definedName>
    <definedName name="WDiscus" localSheetId="2">Provas!#REF!</definedName>
    <definedName name="WDiscus">Provas!#REF!</definedName>
    <definedName name="WJavelin" localSheetId="3">Provas!#REF!</definedName>
    <definedName name="WJavelin" localSheetId="2">Provas!#REF!</definedName>
    <definedName name="WJavelin">Provas!#REF!</definedName>
    <definedName name="WLongJump" localSheetId="3">Provas!#REF!</definedName>
    <definedName name="WLongJump" localSheetId="2">Provas!#REF!</definedName>
    <definedName name="WLongJump">Provas!#REF!</definedName>
    <definedName name="WShotPut" localSheetId="3">Provas!#REF!</definedName>
    <definedName name="WShotPut" localSheetId="2">Provas!#REF!</definedName>
    <definedName name="WShotPut">Provas!#REF!</definedName>
    <definedName name="WTripleJump" localSheetId="3">Provas!#REF!</definedName>
    <definedName name="WTripleJump" localSheetId="2">Provas!#REF!</definedName>
    <definedName name="WTripleJump">Provas!#REF!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1" i="3" l="1"/>
  <c r="D184" i="3"/>
  <c r="D185" i="3"/>
  <c r="D186" i="3"/>
  <c r="D89" i="3"/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2" i="3"/>
  <c r="D203" i="3"/>
  <c r="D2" i="3"/>
  <c r="U59" i="12" l="1"/>
  <c r="U55" i="12"/>
  <c r="U51" i="12"/>
  <c r="U47" i="12"/>
  <c r="U43" i="12"/>
  <c r="U39" i="12"/>
  <c r="U35" i="12"/>
  <c r="U31" i="12"/>
  <c r="U27" i="12"/>
  <c r="U23" i="12"/>
  <c r="U19" i="12"/>
  <c r="U15" i="12"/>
  <c r="U11" i="12"/>
  <c r="U57" i="1"/>
  <c r="U53" i="1"/>
  <c r="U49" i="1"/>
  <c r="U45" i="1"/>
  <c r="U41" i="1"/>
  <c r="U37" i="1"/>
  <c r="U33" i="1"/>
  <c r="U29" i="1"/>
  <c r="U25" i="1"/>
  <c r="U21" i="1"/>
  <c r="U17" i="1"/>
  <c r="U13" i="1"/>
  <c r="S59" i="11"/>
  <c r="S55" i="11"/>
  <c r="S51" i="11"/>
  <c r="S47" i="11"/>
  <c r="S43" i="11"/>
  <c r="S39" i="11"/>
  <c r="S35" i="11"/>
  <c r="S31" i="11"/>
  <c r="S27" i="11"/>
  <c r="S23" i="11"/>
  <c r="S19" i="11"/>
  <c r="S15" i="11"/>
  <c r="S11" i="11"/>
  <c r="S57" i="13"/>
  <c r="S53" i="13"/>
  <c r="S49" i="13"/>
  <c r="S45" i="13"/>
  <c r="S41" i="13"/>
  <c r="S37" i="13"/>
  <c r="S33" i="13"/>
  <c r="S28" i="13"/>
  <c r="S24" i="13"/>
  <c r="S20" i="13"/>
  <c r="S16" i="13"/>
  <c r="S12" i="13"/>
  <c r="Q59" i="12"/>
  <c r="Q51" i="12"/>
  <c r="Q43" i="12"/>
  <c r="Q35" i="12"/>
  <c r="Q27" i="12"/>
  <c r="Q19" i="12"/>
  <c r="Q11" i="12"/>
  <c r="S37" i="12"/>
  <c r="S51" i="1"/>
  <c r="Q53" i="11"/>
  <c r="Q25" i="11"/>
  <c r="Q55" i="13"/>
  <c r="Q26" i="13"/>
  <c r="Q10" i="13"/>
  <c r="S59" i="12"/>
  <c r="S55" i="12"/>
  <c r="S51" i="12"/>
  <c r="S47" i="12"/>
  <c r="S43" i="12"/>
  <c r="S39" i="12"/>
  <c r="S35" i="12"/>
  <c r="S31" i="12"/>
  <c r="S27" i="12"/>
  <c r="S23" i="12"/>
  <c r="S19" i="12"/>
  <c r="S15" i="12"/>
  <c r="S11" i="12"/>
  <c r="S57" i="1"/>
  <c r="S53" i="1"/>
  <c r="S49" i="1"/>
  <c r="S45" i="1"/>
  <c r="S41" i="1"/>
  <c r="S37" i="1"/>
  <c r="S33" i="1"/>
  <c r="S29" i="1"/>
  <c r="S25" i="1"/>
  <c r="S21" i="1"/>
  <c r="S17" i="1"/>
  <c r="S13" i="1"/>
  <c r="Q59" i="11"/>
  <c r="Q55" i="11"/>
  <c r="Q51" i="11"/>
  <c r="Q47" i="11"/>
  <c r="Q43" i="11"/>
  <c r="Q39" i="11"/>
  <c r="Q35" i="11"/>
  <c r="Q31" i="11"/>
  <c r="Q27" i="11"/>
  <c r="Q23" i="11"/>
  <c r="Q19" i="11"/>
  <c r="Q15" i="11"/>
  <c r="Q11" i="11"/>
  <c r="Q57" i="13"/>
  <c r="Q53" i="13"/>
  <c r="Q49" i="13"/>
  <c r="Q45" i="13"/>
  <c r="Q41" i="13"/>
  <c r="Q37" i="13"/>
  <c r="Q33" i="13"/>
  <c r="Q28" i="13"/>
  <c r="Q24" i="13"/>
  <c r="Q20" i="13"/>
  <c r="Q16" i="13"/>
  <c r="Q12" i="13"/>
  <c r="Q58" i="12"/>
  <c r="Q50" i="12"/>
  <c r="Q42" i="12"/>
  <c r="Q34" i="12"/>
  <c r="Q26" i="12"/>
  <c r="Q18" i="12"/>
  <c r="S41" i="12"/>
  <c r="S55" i="1"/>
  <c r="S31" i="1"/>
  <c r="S11" i="1"/>
  <c r="Q41" i="11"/>
  <c r="Q13" i="11"/>
  <c r="Q35" i="13"/>
  <c r="Q54" i="12"/>
  <c r="U58" i="12"/>
  <c r="U54" i="12"/>
  <c r="U50" i="12"/>
  <c r="U46" i="12"/>
  <c r="U42" i="12"/>
  <c r="U38" i="12"/>
  <c r="U34" i="12"/>
  <c r="U30" i="12"/>
  <c r="U26" i="12"/>
  <c r="U22" i="12"/>
  <c r="U18" i="12"/>
  <c r="U14" i="12"/>
  <c r="U10" i="12"/>
  <c r="U56" i="1"/>
  <c r="U52" i="1"/>
  <c r="U48" i="1"/>
  <c r="U44" i="1"/>
  <c r="U40" i="1"/>
  <c r="U36" i="1"/>
  <c r="U32" i="1"/>
  <c r="U28" i="1"/>
  <c r="U24" i="1"/>
  <c r="U20" i="1"/>
  <c r="U16" i="1"/>
  <c r="U12" i="1"/>
  <c r="S58" i="11"/>
  <c r="S54" i="11"/>
  <c r="S50" i="11"/>
  <c r="S46" i="11"/>
  <c r="S42" i="11"/>
  <c r="S38" i="11"/>
  <c r="S34" i="11"/>
  <c r="S30" i="11"/>
  <c r="S26" i="11"/>
  <c r="S22" i="11"/>
  <c r="S18" i="11"/>
  <c r="S14" i="11"/>
  <c r="S10" i="11"/>
  <c r="S56" i="13"/>
  <c r="S52" i="13"/>
  <c r="S48" i="13"/>
  <c r="S44" i="13"/>
  <c r="S40" i="13"/>
  <c r="S36" i="13"/>
  <c r="S32" i="13"/>
  <c r="S27" i="13"/>
  <c r="S23" i="13"/>
  <c r="S19" i="13"/>
  <c r="S15" i="13"/>
  <c r="S11" i="13"/>
  <c r="Q57" i="12"/>
  <c r="Q49" i="12"/>
  <c r="Q41" i="12"/>
  <c r="Q33" i="12"/>
  <c r="Q25" i="12"/>
  <c r="Q17" i="12"/>
  <c r="S53" i="12"/>
  <c r="S25" i="12"/>
  <c r="S13" i="12"/>
  <c r="S35" i="1"/>
  <c r="S15" i="1"/>
  <c r="Q37" i="11"/>
  <c r="Q43" i="13"/>
  <c r="Q18" i="13"/>
  <c r="Q22" i="12"/>
  <c r="S58" i="12"/>
  <c r="S54" i="12"/>
  <c r="S50" i="12"/>
  <c r="S46" i="12"/>
  <c r="S42" i="12"/>
  <c r="S38" i="12"/>
  <c r="S34" i="12"/>
  <c r="S30" i="12"/>
  <c r="S26" i="12"/>
  <c r="S22" i="12"/>
  <c r="S18" i="12"/>
  <c r="S14" i="12"/>
  <c r="S10" i="12"/>
  <c r="S56" i="1"/>
  <c r="S52" i="1"/>
  <c r="S48" i="1"/>
  <c r="S44" i="1"/>
  <c r="S40" i="1"/>
  <c r="S36" i="1"/>
  <c r="S32" i="1"/>
  <c r="S28" i="1"/>
  <c r="S24" i="1"/>
  <c r="S20" i="1"/>
  <c r="S16" i="1"/>
  <c r="S12" i="1"/>
  <c r="Q58" i="11"/>
  <c r="Q54" i="11"/>
  <c r="Q50" i="11"/>
  <c r="Q46" i="11"/>
  <c r="Q42" i="11"/>
  <c r="Q38" i="11"/>
  <c r="Q34" i="11"/>
  <c r="Q30" i="11"/>
  <c r="Q26" i="11"/>
  <c r="Q22" i="11"/>
  <c r="Q18" i="11"/>
  <c r="Q14" i="11"/>
  <c r="Q10" i="11"/>
  <c r="Q56" i="13"/>
  <c r="Q52" i="13"/>
  <c r="Q48" i="13"/>
  <c r="Q44" i="13"/>
  <c r="Q40" i="13"/>
  <c r="Q36" i="13"/>
  <c r="Q32" i="13"/>
  <c r="Q27" i="13"/>
  <c r="Q23" i="13"/>
  <c r="Q19" i="13"/>
  <c r="Q15" i="13"/>
  <c r="Q11" i="13"/>
  <c r="Q56" i="12"/>
  <c r="Q48" i="12"/>
  <c r="Q40" i="12"/>
  <c r="Q32" i="12"/>
  <c r="Q24" i="12"/>
  <c r="Q16" i="12"/>
  <c r="S49" i="12"/>
  <c r="S17" i="12"/>
  <c r="S39" i="1"/>
  <c r="S27" i="1"/>
  <c r="S23" i="1"/>
  <c r="Q45" i="11"/>
  <c r="Q21" i="11"/>
  <c r="Q47" i="13"/>
  <c r="Q22" i="13"/>
  <c r="Q46" i="12"/>
  <c r="U57" i="12"/>
  <c r="U53" i="12"/>
  <c r="U49" i="12"/>
  <c r="U45" i="12"/>
  <c r="U41" i="12"/>
  <c r="U37" i="12"/>
  <c r="U33" i="12"/>
  <c r="U29" i="12"/>
  <c r="U25" i="12"/>
  <c r="U21" i="12"/>
  <c r="U17" i="12"/>
  <c r="U13" i="12"/>
  <c r="U59" i="1"/>
  <c r="U55" i="1"/>
  <c r="U51" i="1"/>
  <c r="U47" i="1"/>
  <c r="U43" i="1"/>
  <c r="U39" i="1"/>
  <c r="U35" i="1"/>
  <c r="U31" i="1"/>
  <c r="U27" i="1"/>
  <c r="U23" i="1"/>
  <c r="U19" i="1"/>
  <c r="U15" i="1"/>
  <c r="U11" i="1"/>
  <c r="S57" i="11"/>
  <c r="S53" i="11"/>
  <c r="S49" i="11"/>
  <c r="S45" i="11"/>
  <c r="S41" i="11"/>
  <c r="S37" i="11"/>
  <c r="S33" i="11"/>
  <c r="S29" i="11"/>
  <c r="S25" i="11"/>
  <c r="S21" i="11"/>
  <c r="S17" i="11"/>
  <c r="S13" i="11"/>
  <c r="S59" i="13"/>
  <c r="S55" i="13"/>
  <c r="S51" i="13"/>
  <c r="S47" i="13"/>
  <c r="S43" i="13"/>
  <c r="S39" i="13"/>
  <c r="S35" i="13"/>
  <c r="S31" i="13"/>
  <c r="S26" i="13"/>
  <c r="S22" i="13"/>
  <c r="S18" i="13"/>
  <c r="S14" i="13"/>
  <c r="S10" i="13"/>
  <c r="Q55" i="12"/>
  <c r="Q47" i="12"/>
  <c r="Q39" i="12"/>
  <c r="Q31" i="12"/>
  <c r="Q23" i="12"/>
  <c r="Q15" i="12"/>
  <c r="S57" i="12"/>
  <c r="S45" i="12"/>
  <c r="S33" i="12"/>
  <c r="S21" i="12"/>
  <c r="S47" i="1"/>
  <c r="Q57" i="11"/>
  <c r="Q29" i="11"/>
  <c r="Q59" i="13"/>
  <c r="Q31" i="13"/>
  <c r="Q14" i="13"/>
  <c r="Q14" i="12"/>
  <c r="U56" i="12"/>
  <c r="U52" i="12"/>
  <c r="U48" i="12"/>
  <c r="U44" i="12"/>
  <c r="U40" i="12"/>
  <c r="U36" i="12"/>
  <c r="U32" i="12"/>
  <c r="U28" i="12"/>
  <c r="U24" i="12"/>
  <c r="U20" i="12"/>
  <c r="U16" i="12"/>
  <c r="U12" i="12"/>
  <c r="U58" i="1"/>
  <c r="U54" i="1"/>
  <c r="U50" i="1"/>
  <c r="U46" i="1"/>
  <c r="U42" i="1"/>
  <c r="U38" i="1"/>
  <c r="U34" i="1"/>
  <c r="U30" i="1"/>
  <c r="U26" i="1"/>
  <c r="U22" i="1"/>
  <c r="U18" i="1"/>
  <c r="U14" i="1"/>
  <c r="U10" i="1"/>
  <c r="S56" i="11"/>
  <c r="S52" i="11"/>
  <c r="S48" i="11"/>
  <c r="S44" i="11"/>
  <c r="S40" i="11"/>
  <c r="S36" i="11"/>
  <c r="S32" i="11"/>
  <c r="S28" i="11"/>
  <c r="S24" i="11"/>
  <c r="S20" i="11"/>
  <c r="S16" i="11"/>
  <c r="S12" i="11"/>
  <c r="S58" i="13"/>
  <c r="S54" i="13"/>
  <c r="S50" i="13"/>
  <c r="S46" i="13"/>
  <c r="S42" i="13"/>
  <c r="S38" i="13"/>
  <c r="S34" i="13"/>
  <c r="S30" i="13"/>
  <c r="S25" i="13"/>
  <c r="S21" i="13"/>
  <c r="S17" i="13"/>
  <c r="S13" i="13"/>
  <c r="Q29" i="13"/>
  <c r="Q53" i="12"/>
  <c r="Q45" i="12"/>
  <c r="Q37" i="12"/>
  <c r="Q29" i="12"/>
  <c r="Q21" i="12"/>
  <c r="Q13" i="12"/>
  <c r="S59" i="1"/>
  <c r="S19" i="1"/>
  <c r="Q33" i="11"/>
  <c r="Q17" i="11"/>
  <c r="Q39" i="13"/>
  <c r="Q38" i="12"/>
  <c r="S56" i="12"/>
  <c r="S52" i="12"/>
  <c r="S48" i="12"/>
  <c r="S44" i="12"/>
  <c r="S40" i="12"/>
  <c r="S36" i="12"/>
  <c r="S32" i="12"/>
  <c r="S28" i="12"/>
  <c r="S24" i="12"/>
  <c r="S20" i="12"/>
  <c r="S16" i="12"/>
  <c r="S12" i="12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Q56" i="11"/>
  <c r="Q52" i="11"/>
  <c r="Q48" i="11"/>
  <c r="Q44" i="11"/>
  <c r="Q40" i="11"/>
  <c r="Q36" i="11"/>
  <c r="Q32" i="11"/>
  <c r="Q28" i="11"/>
  <c r="Q24" i="11"/>
  <c r="Q20" i="11"/>
  <c r="Q16" i="11"/>
  <c r="Q12" i="11"/>
  <c r="Q58" i="13"/>
  <c r="Q54" i="13"/>
  <c r="Q50" i="13"/>
  <c r="Q46" i="13"/>
  <c r="Q42" i="13"/>
  <c r="Q38" i="13"/>
  <c r="Q34" i="13"/>
  <c r="Q30" i="13"/>
  <c r="Q25" i="13"/>
  <c r="Q21" i="13"/>
  <c r="Q17" i="13"/>
  <c r="Q13" i="13"/>
  <c r="S29" i="13"/>
  <c r="Q52" i="12"/>
  <c r="Q44" i="12"/>
  <c r="Q36" i="12"/>
  <c r="Q28" i="12"/>
  <c r="Q20" i="12"/>
  <c r="Q12" i="12"/>
  <c r="S29" i="12"/>
  <c r="S43" i="1"/>
  <c r="Q49" i="11"/>
  <c r="Q51" i="13"/>
  <c r="Q30" i="12"/>
  <c r="Q10" i="12"/>
  <c r="Q59" i="1"/>
  <c r="Q51" i="1"/>
  <c r="Q43" i="1"/>
  <c r="Q35" i="1"/>
  <c r="Q27" i="1"/>
  <c r="Q19" i="1"/>
  <c r="Q11" i="1"/>
  <c r="Q30" i="1"/>
  <c r="Q58" i="1"/>
  <c r="Q50" i="1"/>
  <c r="Q42" i="1"/>
  <c r="Q34" i="1"/>
  <c r="Q26" i="1"/>
  <c r="Q18" i="1"/>
  <c r="Q10" i="1"/>
  <c r="Q57" i="1"/>
  <c r="Q49" i="1"/>
  <c r="Q41" i="1"/>
  <c r="Q33" i="1"/>
  <c r="Q25" i="1"/>
  <c r="Q17" i="1"/>
  <c r="Q54" i="1"/>
  <c r="Q14" i="1"/>
  <c r="Q56" i="1"/>
  <c r="Q48" i="1"/>
  <c r="Q40" i="1"/>
  <c r="Q32" i="1"/>
  <c r="Q24" i="1"/>
  <c r="Q16" i="1"/>
  <c r="Q38" i="1"/>
  <c r="Q55" i="1"/>
  <c r="Q47" i="1"/>
  <c r="Q39" i="1"/>
  <c r="Q31" i="1"/>
  <c r="Q23" i="1"/>
  <c r="Q15" i="1"/>
  <c r="Q46" i="1"/>
  <c r="Q22" i="1"/>
  <c r="Q53" i="1"/>
  <c r="Q45" i="1"/>
  <c r="Q37" i="1"/>
  <c r="Q29" i="1"/>
  <c r="Q21" i="1"/>
  <c r="Q13" i="1"/>
  <c r="Q52" i="1"/>
  <c r="Q44" i="1"/>
  <c r="Q36" i="1"/>
  <c r="Q28" i="1"/>
  <c r="Q20" i="1"/>
  <c r="Q12" i="1"/>
  <c r="H203" i="3"/>
  <c r="H202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<sst xmlns="http://schemas.openxmlformats.org/spreadsheetml/2006/main" count="1303" uniqueCount="58">
  <si>
    <t>M</t>
  </si>
  <si>
    <t>a</t>
  </si>
  <si>
    <t>b</t>
  </si>
  <si>
    <t>c</t>
  </si>
  <si>
    <t>Gender</t>
  </si>
  <si>
    <t>Event</t>
  </si>
  <si>
    <t>Class</t>
  </si>
  <si>
    <t>p_ref</t>
  </si>
  <si>
    <t>T11</t>
  </si>
  <si>
    <t>T12</t>
  </si>
  <si>
    <t>T13</t>
  </si>
  <si>
    <t>T42</t>
  </si>
  <si>
    <t>T45-47</t>
  </si>
  <si>
    <t>T61</t>
  </si>
  <si>
    <t>T62</t>
  </si>
  <si>
    <t>T63</t>
  </si>
  <si>
    <t>T64</t>
  </si>
  <si>
    <t>T20</t>
  </si>
  <si>
    <t>T35</t>
  </si>
  <si>
    <t>T36</t>
  </si>
  <si>
    <t>T37</t>
  </si>
  <si>
    <t>T38</t>
  </si>
  <si>
    <t>W</t>
  </si>
  <si>
    <t>Género</t>
  </si>
  <si>
    <t>Auxiliar</t>
  </si>
  <si>
    <t>PruebasM</t>
  </si>
  <si>
    <t>PruebasW</t>
  </si>
  <si>
    <t>800 p</t>
  </si>
  <si>
    <t>1000 p</t>
  </si>
  <si>
    <t>RAZA POINT SCORE SYSTEM</t>
  </si>
  <si>
    <t>T33</t>
  </si>
  <si>
    <t>T34</t>
  </si>
  <si>
    <t>T43</t>
  </si>
  <si>
    <t>T44</t>
  </si>
  <si>
    <t>T51</t>
  </si>
  <si>
    <t>T52</t>
  </si>
  <si>
    <t>T53</t>
  </si>
  <si>
    <t>T54</t>
  </si>
  <si>
    <t>T53/54</t>
  </si>
  <si>
    <t>100m</t>
  </si>
  <si>
    <t>200m</t>
  </si>
  <si>
    <t>400m</t>
  </si>
  <si>
    <t>800m</t>
  </si>
  <si>
    <t>1500m</t>
  </si>
  <si>
    <t>5000m</t>
  </si>
  <si>
    <t>10000m</t>
  </si>
  <si>
    <t>Marca</t>
  </si>
  <si>
    <r>
      <t xml:space="preserve">CALCULADORA MARCA </t>
    </r>
    <r>
      <rPr>
        <sz val="20"/>
        <color theme="1" tint="0.34998626667073579"/>
        <rFont val="Wingdings"/>
        <charset val="2"/>
      </rPr>
      <t>à</t>
    </r>
    <r>
      <rPr>
        <sz val="20"/>
        <color theme="1" tint="0.34998626667073579"/>
        <rFont val="Bahnschrift SemiBold"/>
        <family val="2"/>
      </rPr>
      <t xml:space="preserve"> PONTOS</t>
    </r>
  </si>
  <si>
    <t>Passos a seguir:</t>
  </si>
  <si>
    <t>1. Introduz o nome do atleta</t>
  </si>
  <si>
    <t>2. Seleciona o género do atleta</t>
  </si>
  <si>
    <t>3. Seleciona a prova e a classe</t>
  </si>
  <si>
    <t>4. Introduz a marca do atleta no formato MM:SS,cc</t>
  </si>
  <si>
    <t>Versão de provas de Pista</t>
  </si>
  <si>
    <t>Nome</t>
  </si>
  <si>
    <t>Prova</t>
  </si>
  <si>
    <t>Classe</t>
  </si>
  <si>
    <t>Pontuação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</si>
</sst>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000"/>
    <numFmt numFmtId="166" formatCode="mm:ss.00"/>
    <numFmt numFmtId="167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Bahnschrift SemiBold"/>
      <family val="2"/>
    </font>
    <font>
      <sz val="11"/>
      <color theme="1"/>
      <name val="Bahnschrift SemiBold"/>
      <family val="2"/>
    </font>
    <font>
      <sz val="11"/>
      <name val="Bahnschrift SemiBold"/>
      <family val="2"/>
    </font>
    <font>
      <sz val="10"/>
      <color theme="1"/>
      <name val="Bahnschrift SemiBold"/>
      <family val="2"/>
    </font>
    <font>
      <sz val="11"/>
      <color theme="0"/>
      <name val="Bahnschrift SemiBold"/>
      <family val="2"/>
    </font>
    <font>
      <sz val="11"/>
      <color theme="0" tint="-4.9989318521683403E-2"/>
      <name val="Bahnschrift SemiBold"/>
      <family val="2"/>
    </font>
    <font>
      <sz val="11"/>
      <color theme="5" tint="0.79998168889431442"/>
      <name val="Bahnschrift SemiBold"/>
      <family val="2"/>
    </font>
    <font>
      <sz val="30"/>
      <color theme="1" tint="0.34998626667073579"/>
      <name val="Bahnschrift SemiBold"/>
      <family val="2"/>
    </font>
    <font>
      <sz val="20"/>
      <color theme="1" tint="0.34998626667073579"/>
      <name val="Bahnschrift SemiBold"/>
      <family val="2"/>
    </font>
    <font>
      <sz val="20"/>
      <color theme="1" tint="0.34998626667073579"/>
      <name val="Wingdings"/>
      <charset val="2"/>
    </font>
    <font>
      <sz val="11"/>
      <color theme="1" tint="0.34998626667073579"/>
      <name val="Bahnschrift SemiBold"/>
      <family val="2"/>
    </font>
    <font>
      <sz val="10"/>
      <color theme="1" tint="0.34998626667073579"/>
      <name val="Bahnschrift SemiBold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78">
    <xf numFmtId="0" fontId="0" fillId="0" borderId="0" xfId="0"/>
    <xf numFmtId="164" fontId="0" fillId="0" borderId="0" xfId="0" applyNumberFormat="1"/>
    <xf numFmtId="0" fontId="1" fillId="0" borderId="1" xfId="1"/>
    <xf numFmtId="0" fontId="1" fillId="0" borderId="1" xfId="1" applyAlignment="1">
      <alignment horizontal="center"/>
    </xf>
    <xf numFmtId="165" fontId="1" fillId="0" borderId="1" xfId="1" applyNumberFormat="1" applyAlignment="1">
      <alignment horizontal="center"/>
    </xf>
    <xf numFmtId="2" fontId="3" fillId="0" borderId="0" xfId="0" applyNumberFormat="1" applyFont="1"/>
    <xf numFmtId="165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0" fillId="5" borderId="0" xfId="0" applyFill="1"/>
    <xf numFmtId="0" fontId="1" fillId="5" borderId="1" xfId="1" applyFill="1"/>
    <xf numFmtId="0" fontId="5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6" borderId="0" xfId="0" applyFont="1" applyFill="1" applyAlignment="1">
      <alignment vertical="center"/>
    </xf>
    <xf numFmtId="0" fontId="5" fillId="6" borderId="0" xfId="0" applyFont="1" applyFill="1" applyAlignment="1">
      <alignment horizontal="center" vertical="center"/>
    </xf>
    <xf numFmtId="1" fontId="5" fillId="6" borderId="0" xfId="0" applyNumberFormat="1" applyFont="1" applyFill="1" applyAlignment="1">
      <alignment vertical="center"/>
    </xf>
    <xf numFmtId="0" fontId="7" fillId="6" borderId="0" xfId="0" applyFont="1" applyFill="1" applyAlignment="1">
      <alignment horizontal="left" vertical="center"/>
    </xf>
    <xf numFmtId="0" fontId="7" fillId="6" borderId="0" xfId="0" applyFont="1" applyFill="1" applyAlignment="1">
      <alignment vertical="center"/>
    </xf>
    <xf numFmtId="167" fontId="5" fillId="6" borderId="0" xfId="0" applyNumberFormat="1" applyFont="1" applyFill="1" applyAlignment="1">
      <alignment vertical="center"/>
    </xf>
    <xf numFmtId="0" fontId="4" fillId="6" borderId="0" xfId="0" applyFont="1" applyFill="1" applyAlignment="1">
      <alignment horizontal="center" vertic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166" fontId="5" fillId="6" borderId="0" xfId="0" applyNumberFormat="1" applyFont="1" applyFill="1" applyAlignment="1">
      <alignment vertical="center"/>
    </xf>
    <xf numFmtId="0" fontId="6" fillId="6" borderId="0" xfId="0" applyFont="1" applyFill="1" applyAlignment="1">
      <alignment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vertical="center"/>
    </xf>
    <xf numFmtId="0" fontId="14" fillId="6" borderId="5" xfId="0" applyFont="1" applyFill="1" applyBorder="1" applyAlignment="1">
      <alignment vertical="center"/>
    </xf>
    <xf numFmtId="0" fontId="14" fillId="6" borderId="0" xfId="0" applyFont="1" applyFill="1" applyAlignment="1">
      <alignment vertical="center"/>
    </xf>
    <xf numFmtId="0" fontId="15" fillId="6" borderId="0" xfId="0" applyFont="1" applyFill="1" applyAlignment="1">
      <alignment horizontal="left" vertical="center" indent="6"/>
    </xf>
    <xf numFmtId="0" fontId="10" fillId="6" borderId="0" xfId="0" applyFont="1" applyFill="1" applyAlignment="1">
      <alignment vertical="center"/>
    </xf>
    <xf numFmtId="0" fontId="8" fillId="6" borderId="3" xfId="0" applyFont="1" applyFill="1" applyBorder="1" applyAlignment="1">
      <alignment vertical="center"/>
    </xf>
    <xf numFmtId="0" fontId="8" fillId="6" borderId="4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14" fillId="6" borderId="5" xfId="0" applyFont="1" applyFill="1" applyBorder="1" applyAlignment="1">
      <alignment vertical="center" wrapText="1"/>
    </xf>
    <xf numFmtId="0" fontId="14" fillId="6" borderId="0" xfId="0" applyFont="1" applyFill="1" applyBorder="1" applyAlignment="1">
      <alignment vertical="center" wrapText="1"/>
    </xf>
    <xf numFmtId="0" fontId="14" fillId="6" borderId="6" xfId="0" applyFont="1" applyFill="1" applyBorder="1" applyAlignment="1">
      <alignment vertical="center" wrapText="1"/>
    </xf>
    <xf numFmtId="0" fontId="14" fillId="6" borderId="7" xfId="0" applyFont="1" applyFill="1" applyBorder="1" applyAlignment="1">
      <alignment vertical="center" wrapText="1"/>
    </xf>
    <xf numFmtId="0" fontId="14" fillId="6" borderId="8" xfId="0" applyFont="1" applyFill="1" applyBorder="1" applyAlignment="1">
      <alignment vertical="center" wrapText="1"/>
    </xf>
    <xf numFmtId="0" fontId="14" fillId="6" borderId="9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 applyProtection="1">
      <alignment horizontal="left" vertical="center"/>
      <protection locked="0"/>
    </xf>
    <xf numFmtId="0" fontId="6" fillId="0" borderId="13" xfId="0" applyFont="1" applyFill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6" xfId="0" applyFont="1" applyFill="1" applyBorder="1" applyAlignment="1" applyProtection="1">
      <alignment horizontal="left" vertical="center"/>
      <protection locked="0"/>
    </xf>
    <xf numFmtId="0" fontId="6" fillId="0" borderId="17" xfId="0" applyFont="1" applyFill="1" applyBorder="1" applyAlignment="1" applyProtection="1">
      <alignment horizontal="left" vertical="center"/>
      <protection locked="0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166" fontId="5" fillId="0" borderId="19" xfId="0" applyNumberFormat="1" applyFont="1" applyFill="1" applyBorder="1" applyAlignment="1" applyProtection="1">
      <alignment horizontal="center" vertical="center"/>
      <protection locked="0"/>
    </xf>
    <xf numFmtId="166" fontId="5" fillId="0" borderId="20" xfId="0" applyNumberFormat="1" applyFont="1" applyFill="1" applyBorder="1" applyAlignment="1" applyProtection="1">
      <alignment horizontal="center" vertical="center"/>
      <protection locked="0"/>
    </xf>
    <xf numFmtId="166" fontId="5" fillId="0" borderId="21" xfId="0" applyNumberFormat="1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right" vertical="center"/>
      <protection locked="0"/>
    </xf>
    <xf numFmtId="0" fontId="5" fillId="0" borderId="20" xfId="0" applyFont="1" applyFill="1" applyBorder="1" applyAlignment="1" applyProtection="1">
      <alignment horizontal="right" vertical="center"/>
      <protection locked="0"/>
    </xf>
    <xf numFmtId="0" fontId="5" fillId="0" borderId="21" xfId="0" applyFont="1" applyFill="1" applyBorder="1" applyAlignment="1" applyProtection="1">
      <alignment horizontal="right" vertical="center"/>
      <protection locked="0"/>
    </xf>
    <xf numFmtId="1" fontId="9" fillId="4" borderId="19" xfId="0" applyNumberFormat="1" applyFont="1" applyFill="1" applyBorder="1" applyAlignment="1">
      <alignment horizontal="right" vertical="center"/>
    </xf>
    <xf numFmtId="1" fontId="9" fillId="4" borderId="20" xfId="0" applyNumberFormat="1" applyFont="1" applyFill="1" applyBorder="1" applyAlignment="1">
      <alignment horizontal="right" vertical="center"/>
    </xf>
    <xf numFmtId="1" fontId="9" fillId="4" borderId="21" xfId="0" applyNumberFormat="1" applyFont="1" applyFill="1" applyBorder="1" applyAlignment="1">
      <alignment horizontal="right" vertical="center"/>
    </xf>
    <xf numFmtId="166" fontId="10" fillId="2" borderId="19" xfId="0" applyNumberFormat="1" applyFont="1" applyFill="1" applyBorder="1" applyAlignment="1">
      <alignment horizontal="center" vertical="center"/>
    </xf>
    <xf numFmtId="166" fontId="10" fillId="2" borderId="20" xfId="0" applyNumberFormat="1" applyFont="1" applyFill="1" applyBorder="1" applyAlignment="1">
      <alignment horizontal="center" vertical="center"/>
    </xf>
    <xf numFmtId="166" fontId="10" fillId="2" borderId="21" xfId="0" applyNumberFormat="1" applyFont="1" applyFill="1" applyBorder="1" applyAlignment="1">
      <alignment horizontal="center" vertical="center"/>
    </xf>
    <xf numFmtId="166" fontId="9" fillId="4" borderId="19" xfId="0" applyNumberFormat="1" applyFont="1" applyFill="1" applyBorder="1" applyAlignment="1">
      <alignment horizontal="center" vertical="center"/>
    </xf>
    <xf numFmtId="166" fontId="9" fillId="4" borderId="20" xfId="0" applyNumberFormat="1" applyFont="1" applyFill="1" applyBorder="1" applyAlignment="1">
      <alignment horizontal="center" vertical="center"/>
    </xf>
    <xf numFmtId="166" fontId="9" fillId="4" borderId="21" xfId="0" applyNumberFormat="1" applyFont="1" applyFill="1" applyBorder="1" applyAlignment="1">
      <alignment horizontal="center" vertical="center"/>
    </xf>
  </cellXfs>
  <cellStyles count="2">
    <cellStyle name="Cabeçalho 3" xfId="1" builtinId="18"/>
    <cellStyle name="Normal" xfId="0" builtinId="0"/>
  </cellStyles>
  <dxfs count="11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border outline="0">
        <bottom style="medium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colors>
    <mruColors>
      <color rgb="FFFFFFCC"/>
      <color rgb="FFCCFF99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a6" displayName="Tabla6" ref="C2:C4" totalsRowShown="0">
  <autoFilter ref="C2:C4" xr:uid="{00000000-0009-0000-0100-000006000000}"/>
  <tableColumns count="1">
    <tableColumn id="1" xr3:uid="{00000000-0010-0000-0000-000001000000}" name="Género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M" displayName="M" ref="E2:E9" totalsRowShown="0" headerRowDxfId="10">
  <autoFilter ref="E2:E9" xr:uid="{00000000-0009-0000-0100-000007000000}"/>
  <tableColumns count="1">
    <tableColumn id="1" xr3:uid="{00000000-0010-0000-0100-000001000000}" name="PruebasM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W" displayName="W" ref="G2:G8" totalsRowShown="0" headerRowDxfId="9">
  <autoFilter ref="G2:G8" xr:uid="{00000000-0009-0000-0100-000008000000}"/>
  <tableColumns count="1">
    <tableColumn id="1" xr3:uid="{00000000-0010-0000-0200-000001000000}" name="PruebasW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a1" displayName="Tabla1" ref="I2:K204" totalsRowShown="0" headerRowBorderDxfId="8">
  <autoFilter ref="I2:K204" xr:uid="{00000000-0009-0000-0100-000001000000}"/>
  <tableColumns count="3">
    <tableColumn id="1" xr3:uid="{00000000-0010-0000-0300-000001000000}" name="Gender"/>
    <tableColumn id="2" xr3:uid="{00000000-0010-0000-0300-000002000000}" name="Event"/>
    <tableColumn id="3" xr3:uid="{00000000-0010-0000-0300-000003000000}" name="Class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showGridLines="0" showRowColHeaders="0" tabSelected="1" workbookViewId="0">
      <pane xSplit="2" ySplit="9" topLeftCell="C10" activePane="bottomRight" state="frozen"/>
      <selection activeCell="C32" sqref="C32:G32"/>
      <selection pane="topRight" activeCell="C32" sqref="C32:G32"/>
      <selection pane="bottomLeft" activeCell="C32" sqref="C32:G32"/>
      <selection pane="bottomRight" activeCell="C10" sqref="C10:G10"/>
    </sheetView>
  </sheetViews>
  <sheetFormatPr defaultColWidth="0" defaultRowHeight="14.25" zeroHeight="1" x14ac:dyDescent="0.25"/>
  <cols>
    <col min="1" max="1" width="1.28515625" style="12" customWidth="1"/>
    <col min="2" max="2" width="3.85546875" style="12" customWidth="1"/>
    <col min="3" max="7" width="10.85546875" style="12" customWidth="1"/>
    <col min="8" max="8" width="3.28515625" style="11" customWidth="1"/>
    <col min="9" max="9" width="13.42578125" style="12" customWidth="1"/>
    <col min="10" max="10" width="2.42578125" style="11" customWidth="1"/>
    <col min="11" max="11" width="13.42578125" style="12" customWidth="1"/>
    <col min="12" max="12" width="3" style="11" customWidth="1"/>
    <col min="13" max="13" width="11.42578125" style="12" customWidth="1"/>
    <col min="14" max="14" width="3.140625" style="11" customWidth="1"/>
    <col min="15" max="15" width="12" style="12" customWidth="1"/>
    <col min="16" max="16" width="2.5703125" style="11" customWidth="1"/>
    <col min="17" max="17" width="12.140625" style="12" customWidth="1"/>
    <col min="18" max="18" width="2.5703125" style="11" customWidth="1"/>
    <col min="19" max="19" width="10.28515625" style="12" customWidth="1"/>
    <col min="20" max="20" width="0.85546875" style="11" customWidth="1"/>
    <col min="21" max="21" width="10.5703125" style="12" customWidth="1"/>
    <col min="22" max="22" width="0.7109375" style="11" customWidth="1"/>
    <col min="23" max="24" width="2.28515625" style="12" customWidth="1"/>
    <col min="25" max="25" width="0" style="12" hidden="1" customWidth="1"/>
    <col min="26" max="16384" width="11.42578125" style="12" hidden="1"/>
  </cols>
  <sheetData>
    <row r="1" spans="1:24" ht="15" thickBot="1" x14ac:dyDescent="0.3">
      <c r="A1" s="13"/>
      <c r="B1" s="13"/>
      <c r="C1" s="14" t="e" vm="1">
        <v>#VALUE!</v>
      </c>
      <c r="D1" s="14"/>
      <c r="E1" s="13"/>
      <c r="F1" s="13"/>
      <c r="G1" s="34"/>
      <c r="H1" s="34"/>
      <c r="I1" s="34"/>
      <c r="J1" s="34"/>
      <c r="K1" s="34"/>
      <c r="L1" s="13"/>
      <c r="M1" s="13"/>
      <c r="N1" s="13"/>
      <c r="O1" s="13"/>
      <c r="P1" s="13"/>
      <c r="Q1" s="13"/>
      <c r="R1" s="13"/>
      <c r="S1" s="15"/>
      <c r="T1" s="15"/>
      <c r="U1" s="13"/>
      <c r="V1" s="13"/>
      <c r="W1" s="13"/>
      <c r="X1" s="13"/>
    </row>
    <row r="2" spans="1:24" ht="14.25" customHeight="1" x14ac:dyDescent="0.25">
      <c r="A2" s="13"/>
      <c r="B2" s="13"/>
      <c r="C2" s="14"/>
      <c r="D2" s="14"/>
      <c r="E2" s="31" t="s">
        <v>29</v>
      </c>
      <c r="F2" s="32"/>
      <c r="G2" s="32"/>
      <c r="H2" s="32"/>
      <c r="I2" s="32"/>
      <c r="J2" s="32"/>
      <c r="K2" s="32"/>
      <c r="L2" s="32"/>
      <c r="M2" s="32"/>
      <c r="N2" s="33"/>
      <c r="O2" s="13"/>
      <c r="P2" s="35" t="s">
        <v>48</v>
      </c>
      <c r="Q2" s="40"/>
      <c r="R2" s="40"/>
      <c r="S2" s="40"/>
      <c r="T2" s="40"/>
      <c r="U2" s="40"/>
      <c r="V2" s="41"/>
      <c r="W2" s="13"/>
      <c r="X2" s="13"/>
    </row>
    <row r="3" spans="1:24" ht="14.25" customHeight="1" x14ac:dyDescent="0.25">
      <c r="A3" s="13"/>
      <c r="B3" s="13"/>
      <c r="C3" s="14"/>
      <c r="D3" s="14"/>
      <c r="E3" s="20"/>
      <c r="F3" s="21"/>
      <c r="G3" s="21"/>
      <c r="H3" s="21"/>
      <c r="I3" s="21"/>
      <c r="J3" s="21"/>
      <c r="K3" s="21"/>
      <c r="L3" s="21"/>
      <c r="M3" s="21"/>
      <c r="N3" s="22"/>
      <c r="O3" s="13"/>
      <c r="P3" s="36" t="s">
        <v>49</v>
      </c>
      <c r="Q3" s="42"/>
      <c r="R3" s="42"/>
      <c r="S3" s="42"/>
      <c r="T3" s="42"/>
      <c r="U3" s="42"/>
      <c r="V3" s="43"/>
      <c r="W3" s="13"/>
      <c r="X3" s="13"/>
    </row>
    <row r="4" spans="1:24" ht="14.25" customHeight="1" x14ac:dyDescent="0.25">
      <c r="A4" s="13"/>
      <c r="B4" s="13"/>
      <c r="C4" s="14"/>
      <c r="D4" s="14"/>
      <c r="E4" s="20"/>
      <c r="F4" s="21"/>
      <c r="G4" s="21"/>
      <c r="H4" s="21"/>
      <c r="I4" s="21"/>
      <c r="J4" s="21"/>
      <c r="K4" s="21"/>
      <c r="L4" s="21"/>
      <c r="M4" s="21"/>
      <c r="N4" s="22"/>
      <c r="O4" s="13"/>
      <c r="P4" s="36" t="s">
        <v>50</v>
      </c>
      <c r="Q4" s="42"/>
      <c r="R4" s="42"/>
      <c r="S4" s="42"/>
      <c r="T4" s="42"/>
      <c r="U4" s="42"/>
      <c r="V4" s="43"/>
      <c r="W4" s="13"/>
      <c r="X4" s="13"/>
    </row>
    <row r="5" spans="1:24" ht="14.25" customHeight="1" x14ac:dyDescent="0.25">
      <c r="A5" s="13"/>
      <c r="B5" s="13"/>
      <c r="C5" s="14"/>
      <c r="D5" s="14"/>
      <c r="E5" s="23" t="s">
        <v>47</v>
      </c>
      <c r="F5" s="24"/>
      <c r="G5" s="24"/>
      <c r="H5" s="24"/>
      <c r="I5" s="24"/>
      <c r="J5" s="24"/>
      <c r="K5" s="24"/>
      <c r="L5" s="24"/>
      <c r="M5" s="24"/>
      <c r="N5" s="25"/>
      <c r="O5" s="13"/>
      <c r="P5" s="36" t="s">
        <v>51</v>
      </c>
      <c r="Q5" s="42"/>
      <c r="R5" s="42"/>
      <c r="S5" s="42"/>
      <c r="T5" s="42"/>
      <c r="U5" s="42"/>
      <c r="V5" s="43"/>
      <c r="W5" s="13"/>
      <c r="X5" s="13"/>
    </row>
    <row r="6" spans="1:24" ht="14.25" customHeight="1" thickBot="1" x14ac:dyDescent="0.3">
      <c r="A6" s="13"/>
      <c r="B6" s="13"/>
      <c r="C6" s="14"/>
      <c r="D6" s="14"/>
      <c r="E6" s="26"/>
      <c r="F6" s="27"/>
      <c r="G6" s="27"/>
      <c r="H6" s="27"/>
      <c r="I6" s="27"/>
      <c r="J6" s="27"/>
      <c r="K6" s="27"/>
      <c r="L6" s="27"/>
      <c r="M6" s="27"/>
      <c r="N6" s="28"/>
      <c r="O6" s="13"/>
      <c r="P6" s="44" t="s">
        <v>52</v>
      </c>
      <c r="Q6" s="45"/>
      <c r="R6" s="45"/>
      <c r="S6" s="45"/>
      <c r="T6" s="45"/>
      <c r="U6" s="45"/>
      <c r="V6" s="46"/>
      <c r="W6" s="13"/>
      <c r="X6" s="13"/>
    </row>
    <row r="7" spans="1:24" s="11" customFormat="1" ht="14.25" customHeight="1" thickBot="1" x14ac:dyDescent="0.3">
      <c r="A7" s="13"/>
      <c r="B7" s="13"/>
      <c r="C7" s="14"/>
      <c r="D7" s="14"/>
      <c r="E7" s="16"/>
      <c r="F7" s="13"/>
      <c r="G7" s="17"/>
      <c r="H7" s="17"/>
      <c r="I7" s="17"/>
      <c r="J7" s="17"/>
      <c r="K7" s="38" t="s">
        <v>53</v>
      </c>
      <c r="L7" s="16"/>
      <c r="M7" s="13"/>
      <c r="N7" s="17"/>
      <c r="O7" s="13"/>
      <c r="P7" s="47"/>
      <c r="Q7" s="48"/>
      <c r="R7" s="48"/>
      <c r="S7" s="48"/>
      <c r="T7" s="48"/>
      <c r="U7" s="48"/>
      <c r="V7" s="49"/>
      <c r="W7" s="13"/>
      <c r="X7" s="13"/>
    </row>
    <row r="8" spans="1:24" ht="10.5" customHeight="1" x14ac:dyDescent="0.25">
      <c r="A8" s="13"/>
      <c r="B8" s="13"/>
      <c r="C8" s="14"/>
      <c r="D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8"/>
      <c r="P8" s="13"/>
      <c r="Q8" s="13"/>
      <c r="R8" s="13"/>
      <c r="S8" s="13"/>
      <c r="T8" s="13"/>
      <c r="U8" s="13"/>
      <c r="V8" s="13"/>
      <c r="W8" s="13"/>
      <c r="X8" s="13"/>
    </row>
    <row r="9" spans="1:24" ht="15" thickBot="1" x14ac:dyDescent="0.3">
      <c r="A9" s="13"/>
      <c r="B9" s="13"/>
      <c r="C9" s="50" t="s">
        <v>54</v>
      </c>
      <c r="D9" s="50"/>
      <c r="E9" s="50"/>
      <c r="F9" s="50"/>
      <c r="G9" s="50"/>
      <c r="H9" s="19"/>
      <c r="I9" s="19" t="s">
        <v>23</v>
      </c>
      <c r="J9" s="19"/>
      <c r="K9" s="19" t="s">
        <v>55</v>
      </c>
      <c r="L9" s="19"/>
      <c r="M9" s="19" t="s">
        <v>56</v>
      </c>
      <c r="N9" s="19"/>
      <c r="O9" s="19" t="s">
        <v>46</v>
      </c>
      <c r="P9" s="19"/>
      <c r="Q9" s="19" t="s">
        <v>57</v>
      </c>
      <c r="R9" s="19"/>
      <c r="S9" s="19" t="s">
        <v>27</v>
      </c>
      <c r="T9" s="19"/>
      <c r="U9" s="19" t="s">
        <v>28</v>
      </c>
      <c r="V9" s="19"/>
      <c r="W9" s="13"/>
      <c r="X9" s="13"/>
    </row>
    <row r="10" spans="1:24" x14ac:dyDescent="0.25">
      <c r="A10" s="13"/>
      <c r="B10" s="37">
        <v>1</v>
      </c>
      <c r="C10" s="52"/>
      <c r="D10" s="53"/>
      <c r="E10" s="53"/>
      <c r="F10" s="53"/>
      <c r="G10" s="54"/>
      <c r="H10" s="30"/>
      <c r="I10" s="60"/>
      <c r="J10" s="13"/>
      <c r="K10" s="60"/>
      <c r="L10" s="13"/>
      <c r="M10" s="60"/>
      <c r="N10" s="13"/>
      <c r="O10" s="63"/>
      <c r="P10" s="13"/>
      <c r="Q10" s="69" t="e">
        <f>+ROUNDDOWN(VLOOKUP(CONCATENATE(I10,K10,M10),'Referencia Pista'!$D$2:$G$203,2,0)*EXP(-EXP(VLOOKUP(CONCATENATE(I10,K10,M10),'Referencia Pista'!$D$2:$G$203,3,0)-((VLOOKUP(CONCATENATE(I10,K10,M10),'Referencia Pista'!$D$2:$G$203,4,0)/(O10*86400))))),0)</f>
        <v>#N/A</v>
      </c>
      <c r="R10" s="15"/>
      <c r="S10" s="72" t="e">
        <f>+ROUNDDOWN(((VLOOKUP(CONCATENATE(I10,K10,M10),'Referencia Pista'!$D$2:$G$203,4,0)/(VLOOKUP(CONCATENATE(I10,K10,M10),'Referencia Pista'!$D$2:$G$203,3,0)-LN(LN(VLOOKUP(CONCATENATE(I10,K10,M10),'Referencia Pista'!$D$2:$G$203,2,0)/800))))),2)/86400</f>
        <v>#N/A</v>
      </c>
      <c r="T10" s="39"/>
      <c r="U10" s="72" t="e">
        <f>+ROUNDDOWN(((VLOOKUP(CONCATENATE(I10,K10,M10),'Referencia Pista'!$D$2:$G$203,4,0)/(VLOOKUP(CONCATENATE(I10,K10,M10),'Referencia Pista'!$D$2:$G$203,3,0)-LN(LN(VLOOKUP(CONCATENATE(I10,K10,M10),'Referencia Pista'!$D$2:$G$203,2,0)/1000))))),2)/86400</f>
        <v>#N/A</v>
      </c>
      <c r="V10" s="13"/>
      <c r="W10" s="13"/>
      <c r="X10" s="13"/>
    </row>
    <row r="11" spans="1:24" x14ac:dyDescent="0.25">
      <c r="A11" s="13"/>
      <c r="B11" s="37">
        <v>2</v>
      </c>
      <c r="C11" s="55"/>
      <c r="D11" s="51"/>
      <c r="E11" s="51"/>
      <c r="F11" s="51"/>
      <c r="G11" s="56"/>
      <c r="H11" s="30"/>
      <c r="I11" s="61"/>
      <c r="J11" s="13"/>
      <c r="K11" s="61"/>
      <c r="L11" s="13"/>
      <c r="M11" s="61"/>
      <c r="N11" s="13"/>
      <c r="O11" s="64"/>
      <c r="P11" s="13"/>
      <c r="Q11" s="70" t="e">
        <f>+ROUNDDOWN(VLOOKUP(CONCATENATE(I11,K11,M11),'Referencia Pista'!$D$2:$G$203,2,0)*EXP(-EXP(VLOOKUP(CONCATENATE(I11,K11,M11),'Referencia Pista'!$D$2:$G$203,3,0)-((VLOOKUP(CONCATENATE(I11,K11,M11),'Referencia Pista'!$D$2:$G$203,4,0)/(O11*86400))))),0)</f>
        <v>#N/A</v>
      </c>
      <c r="R11" s="15"/>
      <c r="S11" s="73" t="e">
        <f>+ROUNDDOWN(((VLOOKUP(CONCATENATE(I11,K11,M11),'Referencia Pista'!$D$2:$G$203,4,0)/(VLOOKUP(CONCATENATE(I11,K11,M11),'Referencia Pista'!$D$2:$G$203,3,0)-LN(LN(VLOOKUP(CONCATENATE(I11,K11,M11),'Referencia Pista'!$D$2:$G$203,2,0)/800))))),2)/86400</f>
        <v>#N/A</v>
      </c>
      <c r="T11" s="39"/>
      <c r="U11" s="73" t="e">
        <f>+ROUNDDOWN(((VLOOKUP(CONCATENATE(I11,K11,M11),'Referencia Pista'!$D$2:$G$203,4,0)/(VLOOKUP(CONCATENATE(I11,K11,M11),'Referencia Pista'!$D$2:$G$203,3,0)-LN(LN(VLOOKUP(CONCATENATE(I11,K11,M11),'Referencia Pista'!$D$2:$G$203,2,0)/1000))))),2)/86400</f>
        <v>#N/A</v>
      </c>
      <c r="V11" s="13"/>
      <c r="W11" s="13"/>
      <c r="X11" s="13"/>
    </row>
    <row r="12" spans="1:24" x14ac:dyDescent="0.25">
      <c r="A12" s="13"/>
      <c r="B12" s="37">
        <v>3</v>
      </c>
      <c r="C12" s="55"/>
      <c r="D12" s="51"/>
      <c r="E12" s="51"/>
      <c r="F12" s="51"/>
      <c r="G12" s="56"/>
      <c r="H12" s="30"/>
      <c r="I12" s="61"/>
      <c r="J12" s="13"/>
      <c r="K12" s="61"/>
      <c r="L12" s="13"/>
      <c r="M12" s="61"/>
      <c r="N12" s="13"/>
      <c r="O12" s="64"/>
      <c r="P12" s="13"/>
      <c r="Q12" s="70" t="e">
        <f>+ROUNDDOWN(VLOOKUP(CONCATENATE(I12,K12,M12),'Referencia Pista'!$D$2:$G$203,2,0)*EXP(-EXP(VLOOKUP(CONCATENATE(I12,K12,M12),'Referencia Pista'!$D$2:$G$203,3,0)-((VLOOKUP(CONCATENATE(I12,K12,M12),'Referencia Pista'!$D$2:$G$203,4,0)/(O12*86400))))),0)</f>
        <v>#N/A</v>
      </c>
      <c r="R12" s="15"/>
      <c r="S12" s="73" t="e">
        <f>+ROUNDDOWN(((VLOOKUP(CONCATENATE(I12,K12,M12),'Referencia Pista'!$D$2:$G$203,4,0)/(VLOOKUP(CONCATENATE(I12,K12,M12),'Referencia Pista'!$D$2:$G$203,3,0)-LN(LN(VLOOKUP(CONCATENATE(I12,K12,M12),'Referencia Pista'!$D$2:$G$203,2,0)/800))))),2)/86400</f>
        <v>#N/A</v>
      </c>
      <c r="T12" s="39"/>
      <c r="U12" s="73" t="e">
        <f>+ROUNDDOWN(((VLOOKUP(CONCATENATE(I12,K12,M12),'Referencia Pista'!$D$2:$G$203,4,0)/(VLOOKUP(CONCATENATE(I12,K12,M12),'Referencia Pista'!$D$2:$G$203,3,0)-LN(LN(VLOOKUP(CONCATENATE(I12,K12,M12),'Referencia Pista'!$D$2:$G$203,2,0)/1000))))),2)/86400</f>
        <v>#N/A</v>
      </c>
      <c r="V12" s="13"/>
      <c r="W12" s="13"/>
      <c r="X12" s="13"/>
    </row>
    <row r="13" spans="1:24" x14ac:dyDescent="0.25">
      <c r="A13" s="13"/>
      <c r="B13" s="37">
        <v>4</v>
      </c>
      <c r="C13" s="55"/>
      <c r="D13" s="51"/>
      <c r="E13" s="51"/>
      <c r="F13" s="51"/>
      <c r="G13" s="56"/>
      <c r="H13" s="30"/>
      <c r="I13" s="61"/>
      <c r="J13" s="13"/>
      <c r="K13" s="61"/>
      <c r="L13" s="13"/>
      <c r="M13" s="61"/>
      <c r="N13" s="13"/>
      <c r="O13" s="64"/>
      <c r="P13" s="13"/>
      <c r="Q13" s="70" t="e">
        <f>+ROUNDDOWN(VLOOKUP(CONCATENATE(I13,K13,M13),'Referencia Pista'!$D$2:$G$203,2,0)*EXP(-EXP(VLOOKUP(CONCATENATE(I13,K13,M13),'Referencia Pista'!$D$2:$G$203,3,0)-((VLOOKUP(CONCATENATE(I13,K13,M13),'Referencia Pista'!$D$2:$G$203,4,0)/(O13*86400))))),0)</f>
        <v>#N/A</v>
      </c>
      <c r="R13" s="15"/>
      <c r="S13" s="73" t="e">
        <f>+ROUNDDOWN(((VLOOKUP(CONCATENATE(I13,K13,M13),'Referencia Pista'!$D$2:$G$203,4,0)/(VLOOKUP(CONCATENATE(I13,K13,M13),'Referencia Pista'!$D$2:$G$203,3,0)-LN(LN(VLOOKUP(CONCATENATE(I13,K13,M13),'Referencia Pista'!$D$2:$G$203,2,0)/800))))),2)/86400</f>
        <v>#N/A</v>
      </c>
      <c r="T13" s="39"/>
      <c r="U13" s="73" t="e">
        <f>+ROUNDDOWN(((VLOOKUP(CONCATENATE(I13,K13,M13),'Referencia Pista'!$D$2:$G$203,4,0)/(VLOOKUP(CONCATENATE(I13,K13,M13),'Referencia Pista'!$D$2:$G$203,3,0)-LN(LN(VLOOKUP(CONCATENATE(I13,K13,M13),'Referencia Pista'!$D$2:$G$203,2,0)/1000))))),2)/86400</f>
        <v>#N/A</v>
      </c>
      <c r="V13" s="13"/>
      <c r="W13" s="13"/>
      <c r="X13" s="13"/>
    </row>
    <row r="14" spans="1:24" x14ac:dyDescent="0.25">
      <c r="A14" s="13"/>
      <c r="B14" s="37">
        <v>5</v>
      </c>
      <c r="C14" s="55"/>
      <c r="D14" s="51"/>
      <c r="E14" s="51"/>
      <c r="F14" s="51"/>
      <c r="G14" s="56"/>
      <c r="H14" s="30"/>
      <c r="I14" s="61"/>
      <c r="J14" s="13"/>
      <c r="K14" s="61"/>
      <c r="L14" s="13"/>
      <c r="M14" s="61"/>
      <c r="N14" s="13"/>
      <c r="O14" s="64"/>
      <c r="P14" s="13"/>
      <c r="Q14" s="70" t="e">
        <f>+ROUNDDOWN(VLOOKUP(CONCATENATE(I14,K14,M14),'Referencia Pista'!$D$2:$G$203,2,0)*EXP(-EXP(VLOOKUP(CONCATENATE(I14,K14,M14),'Referencia Pista'!$D$2:$G$203,3,0)-((VLOOKUP(CONCATENATE(I14,K14,M14),'Referencia Pista'!$D$2:$G$203,4,0)/(O14*86400))))),0)</f>
        <v>#N/A</v>
      </c>
      <c r="R14" s="15"/>
      <c r="S14" s="73" t="e">
        <f>+ROUNDDOWN(((VLOOKUP(CONCATENATE(I14,K14,M14),'Referencia Pista'!$D$2:$G$203,4,0)/(VLOOKUP(CONCATENATE(I14,K14,M14),'Referencia Pista'!$D$2:$G$203,3,0)-LN(LN(VLOOKUP(CONCATENATE(I14,K14,M14),'Referencia Pista'!$D$2:$G$203,2,0)/800))))),2)/86400</f>
        <v>#N/A</v>
      </c>
      <c r="T14" s="39"/>
      <c r="U14" s="73" t="e">
        <f>+ROUNDDOWN(((VLOOKUP(CONCATENATE(I14,K14,M14),'Referencia Pista'!$D$2:$G$203,4,0)/(VLOOKUP(CONCATENATE(I14,K14,M14),'Referencia Pista'!$D$2:$G$203,3,0)-LN(LN(VLOOKUP(CONCATENATE(I14,K14,M14),'Referencia Pista'!$D$2:$G$203,2,0)/1000))))),2)/86400</f>
        <v>#N/A</v>
      </c>
      <c r="V14" s="13"/>
      <c r="W14" s="13"/>
      <c r="X14" s="13"/>
    </row>
    <row r="15" spans="1:24" x14ac:dyDescent="0.25">
      <c r="A15" s="13"/>
      <c r="B15" s="37">
        <v>6</v>
      </c>
      <c r="C15" s="55"/>
      <c r="D15" s="51"/>
      <c r="E15" s="51"/>
      <c r="F15" s="51"/>
      <c r="G15" s="56"/>
      <c r="H15" s="30"/>
      <c r="I15" s="61"/>
      <c r="J15" s="13"/>
      <c r="K15" s="61"/>
      <c r="L15" s="13"/>
      <c r="M15" s="61"/>
      <c r="N15" s="13"/>
      <c r="O15" s="64"/>
      <c r="P15" s="13"/>
      <c r="Q15" s="70" t="e">
        <f>+ROUNDDOWN(VLOOKUP(CONCATENATE(I15,K15,M15),'Referencia Pista'!$D$2:$G$203,2,0)*EXP(-EXP(VLOOKUP(CONCATENATE(I15,K15,M15),'Referencia Pista'!$D$2:$G$203,3,0)-((VLOOKUP(CONCATENATE(I15,K15,M15),'Referencia Pista'!$D$2:$G$203,4,0)/(O15*86400))))),0)</f>
        <v>#N/A</v>
      </c>
      <c r="R15" s="15"/>
      <c r="S15" s="73" t="e">
        <f>+ROUNDDOWN(((VLOOKUP(CONCATENATE(I15,K15,M15),'Referencia Pista'!$D$2:$G$203,4,0)/(VLOOKUP(CONCATENATE(I15,K15,M15),'Referencia Pista'!$D$2:$G$203,3,0)-LN(LN(VLOOKUP(CONCATENATE(I15,K15,M15),'Referencia Pista'!$D$2:$G$203,2,0)/800))))),2)/86400</f>
        <v>#N/A</v>
      </c>
      <c r="T15" s="39"/>
      <c r="U15" s="73" t="e">
        <f>+ROUNDDOWN(((VLOOKUP(CONCATENATE(I15,K15,M15),'Referencia Pista'!$D$2:$G$203,4,0)/(VLOOKUP(CONCATENATE(I15,K15,M15),'Referencia Pista'!$D$2:$G$203,3,0)-LN(LN(VLOOKUP(CONCATENATE(I15,K15,M15),'Referencia Pista'!$D$2:$G$203,2,0)/1000))))),2)/86400</f>
        <v>#N/A</v>
      </c>
      <c r="V15" s="13"/>
      <c r="W15" s="13"/>
      <c r="X15" s="13"/>
    </row>
    <row r="16" spans="1:24" x14ac:dyDescent="0.25">
      <c r="A16" s="13"/>
      <c r="B16" s="37">
        <v>7</v>
      </c>
      <c r="C16" s="55"/>
      <c r="D16" s="51"/>
      <c r="E16" s="51"/>
      <c r="F16" s="51"/>
      <c r="G16" s="56"/>
      <c r="H16" s="30"/>
      <c r="I16" s="61"/>
      <c r="J16" s="13"/>
      <c r="K16" s="61"/>
      <c r="L16" s="13"/>
      <c r="M16" s="61"/>
      <c r="N16" s="13"/>
      <c r="O16" s="64"/>
      <c r="P16" s="13"/>
      <c r="Q16" s="70" t="e">
        <f>+ROUNDDOWN(VLOOKUP(CONCATENATE(I16,K16,M16),'Referencia Pista'!$D$2:$G$203,2,0)*EXP(-EXP(VLOOKUP(CONCATENATE(I16,K16,M16),'Referencia Pista'!$D$2:$G$203,3,0)-((VLOOKUP(CONCATENATE(I16,K16,M16),'Referencia Pista'!$D$2:$G$203,4,0)/(O16*86400))))),0)</f>
        <v>#N/A</v>
      </c>
      <c r="R16" s="15"/>
      <c r="S16" s="73" t="e">
        <f>+ROUNDDOWN(((VLOOKUP(CONCATENATE(I16,K16,M16),'Referencia Pista'!$D$2:$G$203,4,0)/(VLOOKUP(CONCATENATE(I16,K16,M16),'Referencia Pista'!$D$2:$G$203,3,0)-LN(LN(VLOOKUP(CONCATENATE(I16,K16,M16),'Referencia Pista'!$D$2:$G$203,2,0)/800))))),2)/86400</f>
        <v>#N/A</v>
      </c>
      <c r="T16" s="39"/>
      <c r="U16" s="73" t="e">
        <f>+ROUNDDOWN(((VLOOKUP(CONCATENATE(I16,K16,M16),'Referencia Pista'!$D$2:$G$203,4,0)/(VLOOKUP(CONCATENATE(I16,K16,M16),'Referencia Pista'!$D$2:$G$203,3,0)-LN(LN(VLOOKUP(CONCATENATE(I16,K16,M16),'Referencia Pista'!$D$2:$G$203,2,0)/1000))))),2)/86400</f>
        <v>#N/A</v>
      </c>
      <c r="V16" s="13"/>
      <c r="W16" s="13"/>
      <c r="X16" s="13"/>
    </row>
    <row r="17" spans="1:24" x14ac:dyDescent="0.25">
      <c r="A17" s="13"/>
      <c r="B17" s="37">
        <v>8</v>
      </c>
      <c r="C17" s="55"/>
      <c r="D17" s="51"/>
      <c r="E17" s="51"/>
      <c r="F17" s="51"/>
      <c r="G17" s="56"/>
      <c r="H17" s="30"/>
      <c r="I17" s="61"/>
      <c r="J17" s="13"/>
      <c r="K17" s="61"/>
      <c r="L17" s="13"/>
      <c r="M17" s="61"/>
      <c r="N17" s="13"/>
      <c r="O17" s="64"/>
      <c r="P17" s="13"/>
      <c r="Q17" s="70" t="e">
        <f>+ROUNDDOWN(VLOOKUP(CONCATENATE(I17,K17,M17),'Referencia Pista'!$D$2:$G$203,2,0)*EXP(-EXP(VLOOKUP(CONCATENATE(I17,K17,M17),'Referencia Pista'!$D$2:$G$203,3,0)-((VLOOKUP(CONCATENATE(I17,K17,M17),'Referencia Pista'!$D$2:$G$203,4,0)/(O17*86400))))),0)</f>
        <v>#N/A</v>
      </c>
      <c r="R17" s="15"/>
      <c r="S17" s="73" t="e">
        <f>+ROUNDDOWN(((VLOOKUP(CONCATENATE(I17,K17,M17),'Referencia Pista'!$D$2:$G$203,4,0)/(VLOOKUP(CONCATENATE(I17,K17,M17),'Referencia Pista'!$D$2:$G$203,3,0)-LN(LN(VLOOKUP(CONCATENATE(I17,K17,M17),'Referencia Pista'!$D$2:$G$203,2,0)/800))))),2)/86400</f>
        <v>#N/A</v>
      </c>
      <c r="T17" s="39"/>
      <c r="U17" s="73" t="e">
        <f>+ROUNDDOWN(((VLOOKUP(CONCATENATE(I17,K17,M17),'Referencia Pista'!$D$2:$G$203,4,0)/(VLOOKUP(CONCATENATE(I17,K17,M17),'Referencia Pista'!$D$2:$G$203,3,0)-LN(LN(VLOOKUP(CONCATENATE(I17,K17,M17),'Referencia Pista'!$D$2:$G$203,2,0)/1000))))),2)/86400</f>
        <v>#N/A</v>
      </c>
      <c r="V17" s="13"/>
      <c r="W17" s="13"/>
      <c r="X17" s="13"/>
    </row>
    <row r="18" spans="1:24" x14ac:dyDescent="0.25">
      <c r="A18" s="13"/>
      <c r="B18" s="37">
        <v>9</v>
      </c>
      <c r="C18" s="55"/>
      <c r="D18" s="51"/>
      <c r="E18" s="51"/>
      <c r="F18" s="51"/>
      <c r="G18" s="56"/>
      <c r="H18" s="30"/>
      <c r="I18" s="61"/>
      <c r="J18" s="13"/>
      <c r="K18" s="61"/>
      <c r="L18" s="13"/>
      <c r="M18" s="61"/>
      <c r="N18" s="13"/>
      <c r="O18" s="64"/>
      <c r="P18" s="13"/>
      <c r="Q18" s="70" t="e">
        <f>+ROUNDDOWN(VLOOKUP(CONCATENATE(I18,K18,M18),'Referencia Pista'!$D$2:$G$203,2,0)*EXP(-EXP(VLOOKUP(CONCATENATE(I18,K18,M18),'Referencia Pista'!$D$2:$G$203,3,0)-((VLOOKUP(CONCATENATE(I18,K18,M18),'Referencia Pista'!$D$2:$G$203,4,0)/(O18*86400))))),0)</f>
        <v>#N/A</v>
      </c>
      <c r="R18" s="15"/>
      <c r="S18" s="73" t="e">
        <f>+ROUNDDOWN(((VLOOKUP(CONCATENATE(I18,K18,M18),'Referencia Pista'!$D$2:$G$203,4,0)/(VLOOKUP(CONCATENATE(I18,K18,M18),'Referencia Pista'!$D$2:$G$203,3,0)-LN(LN(VLOOKUP(CONCATENATE(I18,K18,M18),'Referencia Pista'!$D$2:$G$203,2,0)/800))))),2)/86400</f>
        <v>#N/A</v>
      </c>
      <c r="T18" s="39"/>
      <c r="U18" s="73" t="e">
        <f>+ROUNDDOWN(((VLOOKUP(CONCATENATE(I18,K18,M18),'Referencia Pista'!$D$2:$G$203,4,0)/(VLOOKUP(CONCATENATE(I18,K18,M18),'Referencia Pista'!$D$2:$G$203,3,0)-LN(LN(VLOOKUP(CONCATENATE(I18,K18,M18),'Referencia Pista'!$D$2:$G$203,2,0)/1000))))),2)/86400</f>
        <v>#N/A</v>
      </c>
      <c r="V18" s="13"/>
      <c r="W18" s="13"/>
      <c r="X18" s="13"/>
    </row>
    <row r="19" spans="1:24" x14ac:dyDescent="0.25">
      <c r="A19" s="13"/>
      <c r="B19" s="37">
        <v>10</v>
      </c>
      <c r="C19" s="55"/>
      <c r="D19" s="51"/>
      <c r="E19" s="51"/>
      <c r="F19" s="51"/>
      <c r="G19" s="56"/>
      <c r="H19" s="30"/>
      <c r="I19" s="61"/>
      <c r="J19" s="13"/>
      <c r="K19" s="61"/>
      <c r="L19" s="13"/>
      <c r="M19" s="61"/>
      <c r="N19" s="13"/>
      <c r="O19" s="64"/>
      <c r="P19" s="13"/>
      <c r="Q19" s="70" t="e">
        <f>+ROUNDDOWN(VLOOKUP(CONCATENATE(I19,K19,M19),'Referencia Pista'!$D$2:$G$203,2,0)*EXP(-EXP(VLOOKUP(CONCATENATE(I19,K19,M19),'Referencia Pista'!$D$2:$G$203,3,0)-((VLOOKUP(CONCATENATE(I19,K19,M19),'Referencia Pista'!$D$2:$G$203,4,0)/(O19*86400))))),0)</f>
        <v>#N/A</v>
      </c>
      <c r="R19" s="15"/>
      <c r="S19" s="73" t="e">
        <f>+ROUNDDOWN(((VLOOKUP(CONCATENATE(I19,K19,M19),'Referencia Pista'!$D$2:$G$203,4,0)/(VLOOKUP(CONCATENATE(I19,K19,M19),'Referencia Pista'!$D$2:$G$203,3,0)-LN(LN(VLOOKUP(CONCATENATE(I19,K19,M19),'Referencia Pista'!$D$2:$G$203,2,0)/800))))),2)/86400</f>
        <v>#N/A</v>
      </c>
      <c r="T19" s="39"/>
      <c r="U19" s="73" t="e">
        <f>+ROUNDDOWN(((VLOOKUP(CONCATENATE(I19,K19,M19),'Referencia Pista'!$D$2:$G$203,4,0)/(VLOOKUP(CONCATENATE(I19,K19,M19),'Referencia Pista'!$D$2:$G$203,3,0)-LN(LN(VLOOKUP(CONCATENATE(I19,K19,M19),'Referencia Pista'!$D$2:$G$203,2,0)/1000))))),2)/86400</f>
        <v>#N/A</v>
      </c>
      <c r="V19" s="13"/>
      <c r="W19" s="13"/>
      <c r="X19" s="13"/>
    </row>
    <row r="20" spans="1:24" x14ac:dyDescent="0.25">
      <c r="A20" s="13"/>
      <c r="B20" s="37">
        <v>11</v>
      </c>
      <c r="C20" s="55"/>
      <c r="D20" s="51"/>
      <c r="E20" s="51"/>
      <c r="F20" s="51"/>
      <c r="G20" s="56"/>
      <c r="H20" s="30"/>
      <c r="I20" s="61"/>
      <c r="J20" s="13"/>
      <c r="K20" s="61"/>
      <c r="L20" s="13"/>
      <c r="M20" s="61"/>
      <c r="N20" s="13"/>
      <c r="O20" s="64"/>
      <c r="P20" s="13"/>
      <c r="Q20" s="70" t="e">
        <f>+ROUNDDOWN(VLOOKUP(CONCATENATE(I20,K20,M20),'Referencia Pista'!$D$2:$G$203,2,0)*EXP(-EXP(VLOOKUP(CONCATENATE(I20,K20,M20),'Referencia Pista'!$D$2:$G$203,3,0)-((VLOOKUP(CONCATENATE(I20,K20,M20),'Referencia Pista'!$D$2:$G$203,4,0)/(O20*86400))))),0)</f>
        <v>#N/A</v>
      </c>
      <c r="R20" s="15"/>
      <c r="S20" s="73" t="e">
        <f>+ROUNDDOWN(((VLOOKUP(CONCATENATE(I20,K20,M20),'Referencia Pista'!$D$2:$G$203,4,0)/(VLOOKUP(CONCATENATE(I20,K20,M20),'Referencia Pista'!$D$2:$G$203,3,0)-LN(LN(VLOOKUP(CONCATENATE(I20,K20,M20),'Referencia Pista'!$D$2:$G$203,2,0)/800))))),2)/86400</f>
        <v>#N/A</v>
      </c>
      <c r="T20" s="39"/>
      <c r="U20" s="73" t="e">
        <f>+ROUNDDOWN(((VLOOKUP(CONCATENATE(I20,K20,M20),'Referencia Pista'!$D$2:$G$203,4,0)/(VLOOKUP(CONCATENATE(I20,K20,M20),'Referencia Pista'!$D$2:$G$203,3,0)-LN(LN(VLOOKUP(CONCATENATE(I20,K20,M20),'Referencia Pista'!$D$2:$G$203,2,0)/1000))))),2)/86400</f>
        <v>#N/A</v>
      </c>
      <c r="V20" s="13"/>
      <c r="W20" s="13"/>
      <c r="X20" s="13"/>
    </row>
    <row r="21" spans="1:24" x14ac:dyDescent="0.25">
      <c r="A21" s="13"/>
      <c r="B21" s="37">
        <v>12</v>
      </c>
      <c r="C21" s="55"/>
      <c r="D21" s="51"/>
      <c r="E21" s="51"/>
      <c r="F21" s="51"/>
      <c r="G21" s="56"/>
      <c r="H21" s="30"/>
      <c r="I21" s="61"/>
      <c r="J21" s="13"/>
      <c r="K21" s="61"/>
      <c r="L21" s="13"/>
      <c r="M21" s="61"/>
      <c r="N21" s="13"/>
      <c r="O21" s="64"/>
      <c r="P21" s="13"/>
      <c r="Q21" s="70" t="e">
        <f>+ROUNDDOWN(VLOOKUP(CONCATENATE(I21,K21,M21),'Referencia Pista'!$D$2:$G$203,2,0)*EXP(-EXP(VLOOKUP(CONCATENATE(I21,K21,M21),'Referencia Pista'!$D$2:$G$203,3,0)-((VLOOKUP(CONCATENATE(I21,K21,M21),'Referencia Pista'!$D$2:$G$203,4,0)/(O21*86400))))),0)</f>
        <v>#N/A</v>
      </c>
      <c r="R21" s="15"/>
      <c r="S21" s="73" t="e">
        <f>+ROUNDDOWN(((VLOOKUP(CONCATENATE(I21,K21,M21),'Referencia Pista'!$D$2:$G$203,4,0)/(VLOOKUP(CONCATENATE(I21,K21,M21),'Referencia Pista'!$D$2:$G$203,3,0)-LN(LN(VLOOKUP(CONCATENATE(I21,K21,M21),'Referencia Pista'!$D$2:$G$203,2,0)/800))))),2)/86400</f>
        <v>#N/A</v>
      </c>
      <c r="T21" s="39"/>
      <c r="U21" s="73" t="e">
        <f>+ROUNDDOWN(((VLOOKUP(CONCATENATE(I21,K21,M21),'Referencia Pista'!$D$2:$G$203,4,0)/(VLOOKUP(CONCATENATE(I21,K21,M21),'Referencia Pista'!$D$2:$G$203,3,0)-LN(LN(VLOOKUP(CONCATENATE(I21,K21,M21),'Referencia Pista'!$D$2:$G$203,2,0)/1000))))),2)/86400</f>
        <v>#N/A</v>
      </c>
      <c r="V21" s="13"/>
      <c r="W21" s="13"/>
      <c r="X21" s="13"/>
    </row>
    <row r="22" spans="1:24" x14ac:dyDescent="0.25">
      <c r="A22" s="13"/>
      <c r="B22" s="37">
        <v>13</v>
      </c>
      <c r="C22" s="55"/>
      <c r="D22" s="51"/>
      <c r="E22" s="51"/>
      <c r="F22" s="51"/>
      <c r="G22" s="56"/>
      <c r="H22" s="30"/>
      <c r="I22" s="61"/>
      <c r="J22" s="13"/>
      <c r="K22" s="61"/>
      <c r="L22" s="13"/>
      <c r="M22" s="61"/>
      <c r="N22" s="13"/>
      <c r="O22" s="64"/>
      <c r="P22" s="13"/>
      <c r="Q22" s="70" t="e">
        <f>+ROUNDDOWN(VLOOKUP(CONCATENATE(I22,K22,M22),'Referencia Pista'!$D$2:$G$203,2,0)*EXP(-EXP(VLOOKUP(CONCATENATE(I22,K22,M22),'Referencia Pista'!$D$2:$G$203,3,0)-((VLOOKUP(CONCATENATE(I22,K22,M22),'Referencia Pista'!$D$2:$G$203,4,0)/(O22*86400))))),0)</f>
        <v>#N/A</v>
      </c>
      <c r="R22" s="15"/>
      <c r="S22" s="73" t="e">
        <f>+ROUNDDOWN(((VLOOKUP(CONCATENATE(I22,K22,M22),'Referencia Pista'!$D$2:$G$203,4,0)/(VLOOKUP(CONCATENATE(I22,K22,M22),'Referencia Pista'!$D$2:$G$203,3,0)-LN(LN(VLOOKUP(CONCATENATE(I22,K22,M22),'Referencia Pista'!$D$2:$G$203,2,0)/800))))),2)/86400</f>
        <v>#N/A</v>
      </c>
      <c r="T22" s="39"/>
      <c r="U22" s="73" t="e">
        <f>+ROUNDDOWN(((VLOOKUP(CONCATENATE(I22,K22,M22),'Referencia Pista'!$D$2:$G$203,4,0)/(VLOOKUP(CONCATENATE(I22,K22,M22),'Referencia Pista'!$D$2:$G$203,3,0)-LN(LN(VLOOKUP(CONCATENATE(I22,K22,M22),'Referencia Pista'!$D$2:$G$203,2,0)/1000))))),2)/86400</f>
        <v>#N/A</v>
      </c>
      <c r="V22" s="13"/>
      <c r="W22" s="13"/>
      <c r="X22" s="13"/>
    </row>
    <row r="23" spans="1:24" x14ac:dyDescent="0.25">
      <c r="A23" s="13"/>
      <c r="B23" s="37">
        <v>14</v>
      </c>
      <c r="C23" s="55"/>
      <c r="D23" s="51"/>
      <c r="E23" s="51"/>
      <c r="F23" s="51"/>
      <c r="G23" s="56"/>
      <c r="H23" s="30"/>
      <c r="I23" s="61"/>
      <c r="J23" s="13"/>
      <c r="K23" s="61"/>
      <c r="L23" s="13"/>
      <c r="M23" s="61"/>
      <c r="N23" s="13"/>
      <c r="O23" s="64"/>
      <c r="P23" s="13"/>
      <c r="Q23" s="70" t="e">
        <f>+ROUNDDOWN(VLOOKUP(CONCATENATE(I23,K23,M23),'Referencia Pista'!$D$2:$G$203,2,0)*EXP(-EXP(VLOOKUP(CONCATENATE(I23,K23,M23),'Referencia Pista'!$D$2:$G$203,3,0)-((VLOOKUP(CONCATENATE(I23,K23,M23),'Referencia Pista'!$D$2:$G$203,4,0)/(O23*86400))))),0)</f>
        <v>#N/A</v>
      </c>
      <c r="R23" s="15"/>
      <c r="S23" s="73" t="e">
        <f>+ROUNDDOWN(((VLOOKUP(CONCATENATE(I23,K23,M23),'Referencia Pista'!$D$2:$G$203,4,0)/(VLOOKUP(CONCATENATE(I23,K23,M23),'Referencia Pista'!$D$2:$G$203,3,0)-LN(LN(VLOOKUP(CONCATENATE(I23,K23,M23),'Referencia Pista'!$D$2:$G$203,2,0)/800))))),2)/86400</f>
        <v>#N/A</v>
      </c>
      <c r="T23" s="39"/>
      <c r="U23" s="73" t="e">
        <f>+ROUNDDOWN(((VLOOKUP(CONCATENATE(I23,K23,M23),'Referencia Pista'!$D$2:$G$203,4,0)/(VLOOKUP(CONCATENATE(I23,K23,M23),'Referencia Pista'!$D$2:$G$203,3,0)-LN(LN(VLOOKUP(CONCATENATE(I23,K23,M23),'Referencia Pista'!$D$2:$G$203,2,0)/1000))))),2)/86400</f>
        <v>#N/A</v>
      </c>
      <c r="V23" s="13"/>
      <c r="W23" s="13"/>
      <c r="X23" s="13"/>
    </row>
    <row r="24" spans="1:24" x14ac:dyDescent="0.25">
      <c r="A24" s="13"/>
      <c r="B24" s="37">
        <v>15</v>
      </c>
      <c r="C24" s="55"/>
      <c r="D24" s="51"/>
      <c r="E24" s="51"/>
      <c r="F24" s="51"/>
      <c r="G24" s="56"/>
      <c r="H24" s="30"/>
      <c r="I24" s="61"/>
      <c r="J24" s="13"/>
      <c r="K24" s="61"/>
      <c r="L24" s="13"/>
      <c r="M24" s="61"/>
      <c r="N24" s="13"/>
      <c r="O24" s="64"/>
      <c r="P24" s="13"/>
      <c r="Q24" s="70" t="e">
        <f>+ROUNDDOWN(VLOOKUP(CONCATENATE(I24,K24,M24),'Referencia Pista'!$D$2:$G$203,2,0)*EXP(-EXP(VLOOKUP(CONCATENATE(I24,K24,M24),'Referencia Pista'!$D$2:$G$203,3,0)-((VLOOKUP(CONCATENATE(I24,K24,M24),'Referencia Pista'!$D$2:$G$203,4,0)/(O24*86400))))),0)</f>
        <v>#N/A</v>
      </c>
      <c r="R24" s="15"/>
      <c r="S24" s="73" t="e">
        <f>+ROUNDDOWN(((VLOOKUP(CONCATENATE(I24,K24,M24),'Referencia Pista'!$D$2:$G$203,4,0)/(VLOOKUP(CONCATENATE(I24,K24,M24),'Referencia Pista'!$D$2:$G$203,3,0)-LN(LN(VLOOKUP(CONCATENATE(I24,K24,M24),'Referencia Pista'!$D$2:$G$203,2,0)/800))))),2)/86400</f>
        <v>#N/A</v>
      </c>
      <c r="T24" s="39"/>
      <c r="U24" s="73" t="e">
        <f>+ROUNDDOWN(((VLOOKUP(CONCATENATE(I24,K24,M24),'Referencia Pista'!$D$2:$G$203,4,0)/(VLOOKUP(CONCATENATE(I24,K24,M24),'Referencia Pista'!$D$2:$G$203,3,0)-LN(LN(VLOOKUP(CONCATENATE(I24,K24,M24),'Referencia Pista'!$D$2:$G$203,2,0)/1000))))),2)/86400</f>
        <v>#N/A</v>
      </c>
      <c r="V24" s="13"/>
      <c r="W24" s="13"/>
      <c r="X24" s="13"/>
    </row>
    <row r="25" spans="1:24" x14ac:dyDescent="0.25">
      <c r="A25" s="13"/>
      <c r="B25" s="37">
        <v>16</v>
      </c>
      <c r="C25" s="55"/>
      <c r="D25" s="51"/>
      <c r="E25" s="51"/>
      <c r="F25" s="51"/>
      <c r="G25" s="56"/>
      <c r="H25" s="30"/>
      <c r="I25" s="61"/>
      <c r="J25" s="13"/>
      <c r="K25" s="61"/>
      <c r="L25" s="13"/>
      <c r="M25" s="61"/>
      <c r="N25" s="13"/>
      <c r="O25" s="64"/>
      <c r="P25" s="13"/>
      <c r="Q25" s="70" t="e">
        <f>+ROUNDDOWN(VLOOKUP(CONCATENATE(I25,K25,M25),'Referencia Pista'!$D$2:$G$203,2,0)*EXP(-EXP(VLOOKUP(CONCATENATE(I25,K25,M25),'Referencia Pista'!$D$2:$G$203,3,0)-((VLOOKUP(CONCATENATE(I25,K25,M25),'Referencia Pista'!$D$2:$G$203,4,0)/(O25*86400))))),0)</f>
        <v>#N/A</v>
      </c>
      <c r="R25" s="15"/>
      <c r="S25" s="73" t="e">
        <f>+ROUNDDOWN(((VLOOKUP(CONCATENATE(I25,K25,M25),'Referencia Pista'!$D$2:$G$203,4,0)/(VLOOKUP(CONCATENATE(I25,K25,M25),'Referencia Pista'!$D$2:$G$203,3,0)-LN(LN(VLOOKUP(CONCATENATE(I25,K25,M25),'Referencia Pista'!$D$2:$G$203,2,0)/800))))),2)/86400</f>
        <v>#N/A</v>
      </c>
      <c r="T25" s="39"/>
      <c r="U25" s="73" t="e">
        <f>+ROUNDDOWN(((VLOOKUP(CONCATENATE(I25,K25,M25),'Referencia Pista'!$D$2:$G$203,4,0)/(VLOOKUP(CONCATENATE(I25,K25,M25),'Referencia Pista'!$D$2:$G$203,3,0)-LN(LN(VLOOKUP(CONCATENATE(I25,K25,M25),'Referencia Pista'!$D$2:$G$203,2,0)/1000))))),2)/86400</f>
        <v>#N/A</v>
      </c>
      <c r="V25" s="13"/>
      <c r="W25" s="13"/>
      <c r="X25" s="13"/>
    </row>
    <row r="26" spans="1:24" x14ac:dyDescent="0.25">
      <c r="A26" s="13"/>
      <c r="B26" s="37">
        <v>17</v>
      </c>
      <c r="C26" s="55"/>
      <c r="D26" s="51"/>
      <c r="E26" s="51"/>
      <c r="F26" s="51"/>
      <c r="G26" s="56"/>
      <c r="H26" s="30"/>
      <c r="I26" s="61"/>
      <c r="J26" s="13"/>
      <c r="K26" s="61"/>
      <c r="L26" s="13"/>
      <c r="M26" s="61"/>
      <c r="N26" s="13"/>
      <c r="O26" s="64"/>
      <c r="P26" s="13"/>
      <c r="Q26" s="70" t="e">
        <f>+ROUNDDOWN(VLOOKUP(CONCATENATE(I26,K26,M26),'Referencia Pista'!$D$2:$G$203,2,0)*EXP(-EXP(VLOOKUP(CONCATENATE(I26,K26,M26),'Referencia Pista'!$D$2:$G$203,3,0)-((VLOOKUP(CONCATENATE(I26,K26,M26),'Referencia Pista'!$D$2:$G$203,4,0)/(O26*86400))))),0)</f>
        <v>#N/A</v>
      </c>
      <c r="R26" s="15"/>
      <c r="S26" s="73" t="e">
        <f>+ROUNDDOWN(((VLOOKUP(CONCATENATE(I26,K26,M26),'Referencia Pista'!$D$2:$G$203,4,0)/(VLOOKUP(CONCATENATE(I26,K26,M26),'Referencia Pista'!$D$2:$G$203,3,0)-LN(LN(VLOOKUP(CONCATENATE(I26,K26,M26),'Referencia Pista'!$D$2:$G$203,2,0)/800))))),2)/86400</f>
        <v>#N/A</v>
      </c>
      <c r="T26" s="39"/>
      <c r="U26" s="73" t="e">
        <f>+ROUNDDOWN(((VLOOKUP(CONCATENATE(I26,K26,M26),'Referencia Pista'!$D$2:$G$203,4,0)/(VLOOKUP(CONCATENATE(I26,K26,M26),'Referencia Pista'!$D$2:$G$203,3,0)-LN(LN(VLOOKUP(CONCATENATE(I26,K26,M26),'Referencia Pista'!$D$2:$G$203,2,0)/1000))))),2)/86400</f>
        <v>#N/A</v>
      </c>
      <c r="V26" s="13"/>
      <c r="W26" s="13"/>
      <c r="X26" s="13"/>
    </row>
    <row r="27" spans="1:24" x14ac:dyDescent="0.25">
      <c r="A27" s="13"/>
      <c r="B27" s="37">
        <v>18</v>
      </c>
      <c r="C27" s="55"/>
      <c r="D27" s="51"/>
      <c r="E27" s="51"/>
      <c r="F27" s="51"/>
      <c r="G27" s="56"/>
      <c r="H27" s="30"/>
      <c r="I27" s="61"/>
      <c r="J27" s="13"/>
      <c r="K27" s="61"/>
      <c r="L27" s="13"/>
      <c r="M27" s="61"/>
      <c r="N27" s="13"/>
      <c r="O27" s="64"/>
      <c r="P27" s="13"/>
      <c r="Q27" s="70" t="e">
        <f>+ROUNDDOWN(VLOOKUP(CONCATENATE(I27,K27,M27),'Referencia Pista'!$D$2:$G$203,2,0)*EXP(-EXP(VLOOKUP(CONCATENATE(I27,K27,M27),'Referencia Pista'!$D$2:$G$203,3,0)-((VLOOKUP(CONCATENATE(I27,K27,M27),'Referencia Pista'!$D$2:$G$203,4,0)/(O27*86400))))),0)</f>
        <v>#N/A</v>
      </c>
      <c r="R27" s="15"/>
      <c r="S27" s="73" t="e">
        <f>+ROUNDDOWN(((VLOOKUP(CONCATENATE(I27,K27,M27),'Referencia Pista'!$D$2:$G$203,4,0)/(VLOOKUP(CONCATENATE(I27,K27,M27),'Referencia Pista'!$D$2:$G$203,3,0)-LN(LN(VLOOKUP(CONCATENATE(I27,K27,M27),'Referencia Pista'!$D$2:$G$203,2,0)/800))))),2)/86400</f>
        <v>#N/A</v>
      </c>
      <c r="T27" s="39"/>
      <c r="U27" s="73" t="e">
        <f>+ROUNDDOWN(((VLOOKUP(CONCATENATE(I27,K27,M27),'Referencia Pista'!$D$2:$G$203,4,0)/(VLOOKUP(CONCATENATE(I27,K27,M27),'Referencia Pista'!$D$2:$G$203,3,0)-LN(LN(VLOOKUP(CONCATENATE(I27,K27,M27),'Referencia Pista'!$D$2:$G$203,2,0)/1000))))),2)/86400</f>
        <v>#N/A</v>
      </c>
      <c r="V27" s="13"/>
      <c r="W27" s="13"/>
      <c r="X27" s="13"/>
    </row>
    <row r="28" spans="1:24" x14ac:dyDescent="0.25">
      <c r="A28" s="13"/>
      <c r="B28" s="37">
        <v>19</v>
      </c>
      <c r="C28" s="55"/>
      <c r="D28" s="51"/>
      <c r="E28" s="51"/>
      <c r="F28" s="51"/>
      <c r="G28" s="56"/>
      <c r="H28" s="30"/>
      <c r="I28" s="61"/>
      <c r="J28" s="13"/>
      <c r="K28" s="61"/>
      <c r="L28" s="13"/>
      <c r="M28" s="61"/>
      <c r="N28" s="13"/>
      <c r="O28" s="64"/>
      <c r="P28" s="13"/>
      <c r="Q28" s="70" t="e">
        <f>+ROUNDDOWN(VLOOKUP(CONCATENATE(I28,K28,M28),'Referencia Pista'!$D$2:$G$203,2,0)*EXP(-EXP(VLOOKUP(CONCATENATE(I28,K28,M28),'Referencia Pista'!$D$2:$G$203,3,0)-((VLOOKUP(CONCATENATE(I28,K28,M28),'Referencia Pista'!$D$2:$G$203,4,0)/(O28*86400))))),0)</f>
        <v>#N/A</v>
      </c>
      <c r="R28" s="15"/>
      <c r="S28" s="73" t="e">
        <f>+ROUNDDOWN(((VLOOKUP(CONCATENATE(I28,K28,M28),'Referencia Pista'!$D$2:$G$203,4,0)/(VLOOKUP(CONCATENATE(I28,K28,M28),'Referencia Pista'!$D$2:$G$203,3,0)-LN(LN(VLOOKUP(CONCATENATE(I28,K28,M28),'Referencia Pista'!$D$2:$G$203,2,0)/800))))),2)/86400</f>
        <v>#N/A</v>
      </c>
      <c r="T28" s="39"/>
      <c r="U28" s="73" t="e">
        <f>+ROUNDDOWN(((VLOOKUP(CONCATENATE(I28,K28,M28),'Referencia Pista'!$D$2:$G$203,4,0)/(VLOOKUP(CONCATENATE(I28,K28,M28),'Referencia Pista'!$D$2:$G$203,3,0)-LN(LN(VLOOKUP(CONCATENATE(I28,K28,M28),'Referencia Pista'!$D$2:$G$203,2,0)/1000))))),2)/86400</f>
        <v>#N/A</v>
      </c>
      <c r="V28" s="13"/>
      <c r="W28" s="13"/>
      <c r="X28" s="13"/>
    </row>
    <row r="29" spans="1:24" x14ac:dyDescent="0.25">
      <c r="A29" s="13"/>
      <c r="B29" s="37">
        <v>20</v>
      </c>
      <c r="C29" s="55"/>
      <c r="D29" s="51"/>
      <c r="E29" s="51"/>
      <c r="F29" s="51"/>
      <c r="G29" s="56"/>
      <c r="H29" s="30"/>
      <c r="I29" s="61"/>
      <c r="J29" s="13"/>
      <c r="K29" s="61"/>
      <c r="L29" s="13"/>
      <c r="M29" s="61"/>
      <c r="N29" s="13"/>
      <c r="O29" s="64"/>
      <c r="P29" s="13"/>
      <c r="Q29" s="70" t="e">
        <f>+ROUNDDOWN(VLOOKUP(CONCATENATE(I29,K29,M29),'Referencia Pista'!$D$2:$G$203,2,0)*EXP(-EXP(VLOOKUP(CONCATENATE(I29,K29,M29),'Referencia Pista'!$D$2:$G$203,3,0)-((VLOOKUP(CONCATENATE(I29,K29,M29),'Referencia Pista'!$D$2:$G$203,4,0)/(O29*86400))))),0)</f>
        <v>#N/A</v>
      </c>
      <c r="R29" s="15"/>
      <c r="S29" s="73" t="e">
        <f>+ROUNDDOWN(((VLOOKUP(CONCATENATE(I29,K29,M29),'Referencia Pista'!$D$2:$G$203,4,0)/(VLOOKUP(CONCATENATE(I29,K29,M29),'Referencia Pista'!$D$2:$G$203,3,0)-LN(LN(VLOOKUP(CONCATENATE(I29,K29,M29),'Referencia Pista'!$D$2:$G$203,2,0)/800))))),2)/86400</f>
        <v>#N/A</v>
      </c>
      <c r="T29" s="39"/>
      <c r="U29" s="73" t="e">
        <f>+ROUNDDOWN(((VLOOKUP(CONCATENATE(I29,K29,M29),'Referencia Pista'!$D$2:$G$203,4,0)/(VLOOKUP(CONCATENATE(I29,K29,M29),'Referencia Pista'!$D$2:$G$203,3,0)-LN(LN(VLOOKUP(CONCATENATE(I29,K29,M29),'Referencia Pista'!$D$2:$G$203,2,0)/1000))))),2)/86400</f>
        <v>#N/A</v>
      </c>
      <c r="V29" s="13"/>
      <c r="W29" s="13"/>
      <c r="X29" s="13"/>
    </row>
    <row r="30" spans="1:24" x14ac:dyDescent="0.25">
      <c r="A30" s="13"/>
      <c r="B30" s="37">
        <v>21</v>
      </c>
      <c r="C30" s="55"/>
      <c r="D30" s="51"/>
      <c r="E30" s="51"/>
      <c r="F30" s="51"/>
      <c r="G30" s="56"/>
      <c r="H30" s="30"/>
      <c r="I30" s="61"/>
      <c r="J30" s="13"/>
      <c r="K30" s="61"/>
      <c r="L30" s="13"/>
      <c r="M30" s="61"/>
      <c r="N30" s="13"/>
      <c r="O30" s="64"/>
      <c r="P30" s="13"/>
      <c r="Q30" s="70" t="e">
        <f>+ROUNDDOWN(VLOOKUP(CONCATENATE(I30,K30,M30),'Referencia Pista'!$D$2:$G$203,2,0)*EXP(-EXP(VLOOKUP(CONCATENATE(I30,K30,M30),'Referencia Pista'!$D$2:$G$203,3,0)-((VLOOKUP(CONCATENATE(I30,K30,M30),'Referencia Pista'!$D$2:$G$203,4,0)/(O30*86400))))),0)</f>
        <v>#N/A</v>
      </c>
      <c r="R30" s="15"/>
      <c r="S30" s="73" t="e">
        <f>+ROUNDDOWN(((VLOOKUP(CONCATENATE(I30,K30,M30),'Referencia Pista'!$D$2:$G$203,4,0)/(VLOOKUP(CONCATENATE(I30,K30,M30),'Referencia Pista'!$D$2:$G$203,3,0)-LN(LN(VLOOKUP(CONCATENATE(I30,K30,M30),'Referencia Pista'!$D$2:$G$203,2,0)/800))))),2)/86400</f>
        <v>#N/A</v>
      </c>
      <c r="T30" s="39"/>
      <c r="U30" s="73" t="e">
        <f>+ROUNDDOWN(((VLOOKUP(CONCATENATE(I30,K30,M30),'Referencia Pista'!$D$2:$G$203,4,0)/(VLOOKUP(CONCATENATE(I30,K30,M30),'Referencia Pista'!$D$2:$G$203,3,0)-LN(LN(VLOOKUP(CONCATENATE(I30,K30,M30),'Referencia Pista'!$D$2:$G$203,2,0)/1000))))),2)/86400</f>
        <v>#N/A</v>
      </c>
      <c r="V30" s="13"/>
      <c r="W30" s="13"/>
      <c r="X30" s="13"/>
    </row>
    <row r="31" spans="1:24" x14ac:dyDescent="0.25">
      <c r="A31" s="13"/>
      <c r="B31" s="37">
        <v>22</v>
      </c>
      <c r="C31" s="55"/>
      <c r="D31" s="51"/>
      <c r="E31" s="51"/>
      <c r="F31" s="51"/>
      <c r="G31" s="56"/>
      <c r="H31" s="30"/>
      <c r="I31" s="61"/>
      <c r="J31" s="13"/>
      <c r="K31" s="61"/>
      <c r="L31" s="13"/>
      <c r="M31" s="61"/>
      <c r="N31" s="13"/>
      <c r="O31" s="64"/>
      <c r="P31" s="13"/>
      <c r="Q31" s="70" t="e">
        <f>+ROUNDDOWN(VLOOKUP(CONCATENATE(I31,K31,M31),'Referencia Pista'!$D$2:$G$203,2,0)*EXP(-EXP(VLOOKUP(CONCATENATE(I31,K31,M31),'Referencia Pista'!$D$2:$G$203,3,0)-((VLOOKUP(CONCATENATE(I31,K31,M31),'Referencia Pista'!$D$2:$G$203,4,0)/(O31*86400))))),0)</f>
        <v>#N/A</v>
      </c>
      <c r="R31" s="15"/>
      <c r="S31" s="73" t="e">
        <f>+ROUNDDOWN(((VLOOKUP(CONCATENATE(I31,K31,M31),'Referencia Pista'!$D$2:$G$203,4,0)/(VLOOKUP(CONCATENATE(I31,K31,M31),'Referencia Pista'!$D$2:$G$203,3,0)-LN(LN(VLOOKUP(CONCATENATE(I31,K31,M31),'Referencia Pista'!$D$2:$G$203,2,0)/800))))),2)/86400</f>
        <v>#N/A</v>
      </c>
      <c r="T31" s="39"/>
      <c r="U31" s="73" t="e">
        <f>+ROUNDDOWN(((VLOOKUP(CONCATENATE(I31,K31,M31),'Referencia Pista'!$D$2:$G$203,4,0)/(VLOOKUP(CONCATENATE(I31,K31,M31),'Referencia Pista'!$D$2:$G$203,3,0)-LN(LN(VLOOKUP(CONCATENATE(I31,K31,M31),'Referencia Pista'!$D$2:$G$203,2,0)/1000))))),2)/86400</f>
        <v>#N/A</v>
      </c>
      <c r="V31" s="13"/>
      <c r="W31" s="13"/>
      <c r="X31" s="13"/>
    </row>
    <row r="32" spans="1:24" x14ac:dyDescent="0.25">
      <c r="A32" s="13"/>
      <c r="B32" s="37">
        <v>23</v>
      </c>
      <c r="C32" s="55"/>
      <c r="D32" s="51"/>
      <c r="E32" s="51"/>
      <c r="F32" s="51"/>
      <c r="G32" s="56"/>
      <c r="H32" s="30"/>
      <c r="I32" s="61"/>
      <c r="J32" s="13"/>
      <c r="K32" s="61"/>
      <c r="L32" s="13"/>
      <c r="M32" s="61"/>
      <c r="N32" s="13"/>
      <c r="O32" s="64"/>
      <c r="P32" s="13"/>
      <c r="Q32" s="70" t="e">
        <f>+ROUNDDOWN(VLOOKUP(CONCATENATE(I32,K32,M32),'Referencia Pista'!$D$2:$G$203,2,0)*EXP(-EXP(VLOOKUP(CONCATENATE(I32,K32,M32),'Referencia Pista'!$D$2:$G$203,3,0)-((VLOOKUP(CONCATENATE(I32,K32,M32),'Referencia Pista'!$D$2:$G$203,4,0)/(O32*86400))))),0)</f>
        <v>#N/A</v>
      </c>
      <c r="R32" s="15"/>
      <c r="S32" s="73" t="e">
        <f>+ROUNDDOWN(((VLOOKUP(CONCATENATE(I32,K32,M32),'Referencia Pista'!$D$2:$G$203,4,0)/(VLOOKUP(CONCATENATE(I32,K32,M32),'Referencia Pista'!$D$2:$G$203,3,0)-LN(LN(VLOOKUP(CONCATENATE(I32,K32,M32),'Referencia Pista'!$D$2:$G$203,2,0)/800))))),2)/86400</f>
        <v>#N/A</v>
      </c>
      <c r="T32" s="39"/>
      <c r="U32" s="73" t="e">
        <f>+ROUNDDOWN(((VLOOKUP(CONCATENATE(I32,K32,M32),'Referencia Pista'!$D$2:$G$203,4,0)/(VLOOKUP(CONCATENATE(I32,K32,M32),'Referencia Pista'!$D$2:$G$203,3,0)-LN(LN(VLOOKUP(CONCATENATE(I32,K32,M32),'Referencia Pista'!$D$2:$G$203,2,0)/1000))))),2)/86400</f>
        <v>#N/A</v>
      </c>
      <c r="V32" s="13"/>
      <c r="W32" s="13"/>
      <c r="X32" s="13"/>
    </row>
    <row r="33" spans="1:24" x14ac:dyDescent="0.25">
      <c r="A33" s="13"/>
      <c r="B33" s="37">
        <v>24</v>
      </c>
      <c r="C33" s="55"/>
      <c r="D33" s="51"/>
      <c r="E33" s="51"/>
      <c r="F33" s="51"/>
      <c r="G33" s="56"/>
      <c r="H33" s="30"/>
      <c r="I33" s="61"/>
      <c r="J33" s="13"/>
      <c r="K33" s="61"/>
      <c r="L33" s="13"/>
      <c r="M33" s="61"/>
      <c r="N33" s="13"/>
      <c r="O33" s="64"/>
      <c r="P33" s="13"/>
      <c r="Q33" s="70" t="e">
        <f>+ROUNDDOWN(VLOOKUP(CONCATENATE(I33,K33,M33),'Referencia Pista'!$D$2:$G$203,2,0)*EXP(-EXP(VLOOKUP(CONCATENATE(I33,K33,M33),'Referencia Pista'!$D$2:$G$203,3,0)-((VLOOKUP(CONCATENATE(I33,K33,M33),'Referencia Pista'!$D$2:$G$203,4,0)/(O33*86400))))),0)</f>
        <v>#N/A</v>
      </c>
      <c r="R33" s="15"/>
      <c r="S33" s="73" t="e">
        <f>+ROUNDDOWN(((VLOOKUP(CONCATENATE(I33,K33,M33),'Referencia Pista'!$D$2:$G$203,4,0)/(VLOOKUP(CONCATENATE(I33,K33,M33),'Referencia Pista'!$D$2:$G$203,3,0)-LN(LN(VLOOKUP(CONCATENATE(I33,K33,M33),'Referencia Pista'!$D$2:$G$203,2,0)/800))))),2)/86400</f>
        <v>#N/A</v>
      </c>
      <c r="T33" s="39"/>
      <c r="U33" s="73" t="e">
        <f>+ROUNDDOWN(((VLOOKUP(CONCATENATE(I33,K33,M33),'Referencia Pista'!$D$2:$G$203,4,0)/(VLOOKUP(CONCATENATE(I33,K33,M33),'Referencia Pista'!$D$2:$G$203,3,0)-LN(LN(VLOOKUP(CONCATENATE(I33,K33,M33),'Referencia Pista'!$D$2:$G$203,2,0)/1000))))),2)/86400</f>
        <v>#N/A</v>
      </c>
      <c r="V33" s="13"/>
      <c r="W33" s="13"/>
      <c r="X33" s="13"/>
    </row>
    <row r="34" spans="1:24" x14ac:dyDescent="0.25">
      <c r="A34" s="13"/>
      <c r="B34" s="37">
        <v>25</v>
      </c>
      <c r="C34" s="55"/>
      <c r="D34" s="51"/>
      <c r="E34" s="51"/>
      <c r="F34" s="51"/>
      <c r="G34" s="56"/>
      <c r="H34" s="30"/>
      <c r="I34" s="61"/>
      <c r="J34" s="13"/>
      <c r="K34" s="61"/>
      <c r="L34" s="13"/>
      <c r="M34" s="61"/>
      <c r="N34" s="13"/>
      <c r="O34" s="64"/>
      <c r="P34" s="13"/>
      <c r="Q34" s="70" t="e">
        <f>+ROUNDDOWN(VLOOKUP(CONCATENATE(I34,K34,M34),'Referencia Pista'!$D$2:$G$203,2,0)*EXP(-EXP(VLOOKUP(CONCATENATE(I34,K34,M34),'Referencia Pista'!$D$2:$G$203,3,0)-((VLOOKUP(CONCATENATE(I34,K34,M34),'Referencia Pista'!$D$2:$G$203,4,0)/(O34*86400))))),0)</f>
        <v>#N/A</v>
      </c>
      <c r="R34" s="15"/>
      <c r="S34" s="73" t="e">
        <f>+ROUNDDOWN(((VLOOKUP(CONCATENATE(I34,K34,M34),'Referencia Pista'!$D$2:$G$203,4,0)/(VLOOKUP(CONCATENATE(I34,K34,M34),'Referencia Pista'!$D$2:$G$203,3,0)-LN(LN(VLOOKUP(CONCATENATE(I34,K34,M34),'Referencia Pista'!$D$2:$G$203,2,0)/800))))),2)/86400</f>
        <v>#N/A</v>
      </c>
      <c r="T34" s="39"/>
      <c r="U34" s="73" t="e">
        <f>+ROUNDDOWN(((VLOOKUP(CONCATENATE(I34,K34,M34),'Referencia Pista'!$D$2:$G$203,4,0)/(VLOOKUP(CONCATENATE(I34,K34,M34),'Referencia Pista'!$D$2:$G$203,3,0)-LN(LN(VLOOKUP(CONCATENATE(I34,K34,M34),'Referencia Pista'!$D$2:$G$203,2,0)/1000))))),2)/86400</f>
        <v>#N/A</v>
      </c>
      <c r="V34" s="13"/>
      <c r="W34" s="13"/>
      <c r="X34" s="13"/>
    </row>
    <row r="35" spans="1:24" x14ac:dyDescent="0.25">
      <c r="A35" s="13"/>
      <c r="B35" s="37">
        <v>26</v>
      </c>
      <c r="C35" s="55"/>
      <c r="D35" s="51"/>
      <c r="E35" s="51"/>
      <c r="F35" s="51"/>
      <c r="G35" s="56"/>
      <c r="H35" s="30"/>
      <c r="I35" s="61"/>
      <c r="J35" s="13"/>
      <c r="K35" s="61"/>
      <c r="L35" s="13"/>
      <c r="M35" s="61"/>
      <c r="N35" s="13"/>
      <c r="O35" s="64"/>
      <c r="P35" s="13"/>
      <c r="Q35" s="70" t="e">
        <f>+ROUNDDOWN(VLOOKUP(CONCATENATE(I35,K35,M35),'Referencia Pista'!$D$2:$G$203,2,0)*EXP(-EXP(VLOOKUP(CONCATENATE(I35,K35,M35),'Referencia Pista'!$D$2:$G$203,3,0)-((VLOOKUP(CONCATENATE(I35,K35,M35),'Referencia Pista'!$D$2:$G$203,4,0)/(O35*86400))))),0)</f>
        <v>#N/A</v>
      </c>
      <c r="R35" s="15"/>
      <c r="S35" s="73" t="e">
        <f>+ROUNDDOWN(((VLOOKUP(CONCATENATE(I35,K35,M35),'Referencia Pista'!$D$2:$G$203,4,0)/(VLOOKUP(CONCATENATE(I35,K35,M35),'Referencia Pista'!$D$2:$G$203,3,0)-LN(LN(VLOOKUP(CONCATENATE(I35,K35,M35),'Referencia Pista'!$D$2:$G$203,2,0)/800))))),2)/86400</f>
        <v>#N/A</v>
      </c>
      <c r="T35" s="39"/>
      <c r="U35" s="73" t="e">
        <f>+ROUNDDOWN(((VLOOKUP(CONCATENATE(I35,K35,M35),'Referencia Pista'!$D$2:$G$203,4,0)/(VLOOKUP(CONCATENATE(I35,K35,M35),'Referencia Pista'!$D$2:$G$203,3,0)-LN(LN(VLOOKUP(CONCATENATE(I35,K35,M35),'Referencia Pista'!$D$2:$G$203,2,0)/1000))))),2)/86400</f>
        <v>#N/A</v>
      </c>
      <c r="V35" s="13"/>
      <c r="W35" s="13"/>
      <c r="X35" s="13"/>
    </row>
    <row r="36" spans="1:24" x14ac:dyDescent="0.25">
      <c r="A36" s="13"/>
      <c r="B36" s="37">
        <v>27</v>
      </c>
      <c r="C36" s="55"/>
      <c r="D36" s="51"/>
      <c r="E36" s="51"/>
      <c r="F36" s="51"/>
      <c r="G36" s="56"/>
      <c r="H36" s="30"/>
      <c r="I36" s="61"/>
      <c r="J36" s="13"/>
      <c r="K36" s="61"/>
      <c r="L36" s="13"/>
      <c r="M36" s="61"/>
      <c r="N36" s="13"/>
      <c r="O36" s="64"/>
      <c r="P36" s="13"/>
      <c r="Q36" s="70" t="e">
        <f>+ROUNDDOWN(VLOOKUP(CONCATENATE(I36,K36,M36),'Referencia Pista'!$D$2:$G$203,2,0)*EXP(-EXP(VLOOKUP(CONCATENATE(I36,K36,M36),'Referencia Pista'!$D$2:$G$203,3,0)-((VLOOKUP(CONCATENATE(I36,K36,M36),'Referencia Pista'!$D$2:$G$203,4,0)/(O36*86400))))),0)</f>
        <v>#N/A</v>
      </c>
      <c r="R36" s="15"/>
      <c r="S36" s="73" t="e">
        <f>+ROUNDDOWN(((VLOOKUP(CONCATENATE(I36,K36,M36),'Referencia Pista'!$D$2:$G$203,4,0)/(VLOOKUP(CONCATENATE(I36,K36,M36),'Referencia Pista'!$D$2:$G$203,3,0)-LN(LN(VLOOKUP(CONCATENATE(I36,K36,M36),'Referencia Pista'!$D$2:$G$203,2,0)/800))))),2)/86400</f>
        <v>#N/A</v>
      </c>
      <c r="T36" s="39"/>
      <c r="U36" s="73" t="e">
        <f>+ROUNDDOWN(((VLOOKUP(CONCATENATE(I36,K36,M36),'Referencia Pista'!$D$2:$G$203,4,0)/(VLOOKUP(CONCATENATE(I36,K36,M36),'Referencia Pista'!$D$2:$G$203,3,0)-LN(LN(VLOOKUP(CONCATENATE(I36,K36,M36),'Referencia Pista'!$D$2:$G$203,2,0)/1000))))),2)/86400</f>
        <v>#N/A</v>
      </c>
      <c r="V36" s="13"/>
      <c r="W36" s="13"/>
      <c r="X36" s="13"/>
    </row>
    <row r="37" spans="1:24" x14ac:dyDescent="0.25">
      <c r="A37" s="13"/>
      <c r="B37" s="37">
        <v>28</v>
      </c>
      <c r="C37" s="55"/>
      <c r="D37" s="51"/>
      <c r="E37" s="51"/>
      <c r="F37" s="51"/>
      <c r="G37" s="56"/>
      <c r="H37" s="30"/>
      <c r="I37" s="61"/>
      <c r="J37" s="13"/>
      <c r="K37" s="61"/>
      <c r="L37" s="13"/>
      <c r="M37" s="61"/>
      <c r="N37" s="13"/>
      <c r="O37" s="64"/>
      <c r="P37" s="13"/>
      <c r="Q37" s="70" t="e">
        <f>+ROUNDDOWN(VLOOKUP(CONCATENATE(I37,K37,M37),'Referencia Pista'!$D$2:$G$203,2,0)*EXP(-EXP(VLOOKUP(CONCATENATE(I37,K37,M37),'Referencia Pista'!$D$2:$G$203,3,0)-((VLOOKUP(CONCATENATE(I37,K37,M37),'Referencia Pista'!$D$2:$G$203,4,0)/(O37*86400))))),0)</f>
        <v>#N/A</v>
      </c>
      <c r="R37" s="15"/>
      <c r="S37" s="73" t="e">
        <f>+ROUNDDOWN(((VLOOKUP(CONCATENATE(I37,K37,M37),'Referencia Pista'!$D$2:$G$203,4,0)/(VLOOKUP(CONCATENATE(I37,K37,M37),'Referencia Pista'!$D$2:$G$203,3,0)-LN(LN(VLOOKUP(CONCATENATE(I37,K37,M37),'Referencia Pista'!$D$2:$G$203,2,0)/800))))),2)/86400</f>
        <v>#N/A</v>
      </c>
      <c r="T37" s="39"/>
      <c r="U37" s="73" t="e">
        <f>+ROUNDDOWN(((VLOOKUP(CONCATENATE(I37,K37,M37),'Referencia Pista'!$D$2:$G$203,4,0)/(VLOOKUP(CONCATENATE(I37,K37,M37),'Referencia Pista'!$D$2:$G$203,3,0)-LN(LN(VLOOKUP(CONCATENATE(I37,K37,M37),'Referencia Pista'!$D$2:$G$203,2,0)/1000))))),2)/86400</f>
        <v>#N/A</v>
      </c>
      <c r="V37" s="13"/>
      <c r="W37" s="13"/>
      <c r="X37" s="13"/>
    </row>
    <row r="38" spans="1:24" x14ac:dyDescent="0.25">
      <c r="A38" s="13"/>
      <c r="B38" s="37">
        <v>29</v>
      </c>
      <c r="C38" s="55"/>
      <c r="D38" s="51"/>
      <c r="E38" s="51"/>
      <c r="F38" s="51"/>
      <c r="G38" s="56"/>
      <c r="H38" s="30"/>
      <c r="I38" s="61"/>
      <c r="J38" s="13"/>
      <c r="K38" s="61"/>
      <c r="L38" s="13"/>
      <c r="M38" s="61"/>
      <c r="N38" s="13"/>
      <c r="O38" s="64"/>
      <c r="P38" s="13"/>
      <c r="Q38" s="70" t="e">
        <f>+ROUNDDOWN(VLOOKUP(CONCATENATE(I38,K38,M38),'Referencia Pista'!$D$2:$G$203,2,0)*EXP(-EXP(VLOOKUP(CONCATENATE(I38,K38,M38),'Referencia Pista'!$D$2:$G$203,3,0)-((VLOOKUP(CONCATENATE(I38,K38,M38),'Referencia Pista'!$D$2:$G$203,4,0)/(O38*86400))))),0)</f>
        <v>#N/A</v>
      </c>
      <c r="R38" s="15"/>
      <c r="S38" s="73" t="e">
        <f>+ROUNDDOWN(((VLOOKUP(CONCATENATE(I38,K38,M38),'Referencia Pista'!$D$2:$G$203,4,0)/(VLOOKUP(CONCATENATE(I38,K38,M38),'Referencia Pista'!$D$2:$G$203,3,0)-LN(LN(VLOOKUP(CONCATENATE(I38,K38,M38),'Referencia Pista'!$D$2:$G$203,2,0)/800))))),2)/86400</f>
        <v>#N/A</v>
      </c>
      <c r="T38" s="39"/>
      <c r="U38" s="73" t="e">
        <f>+ROUNDDOWN(((VLOOKUP(CONCATENATE(I38,K38,M38),'Referencia Pista'!$D$2:$G$203,4,0)/(VLOOKUP(CONCATENATE(I38,K38,M38),'Referencia Pista'!$D$2:$G$203,3,0)-LN(LN(VLOOKUP(CONCATENATE(I38,K38,M38),'Referencia Pista'!$D$2:$G$203,2,0)/1000))))),2)/86400</f>
        <v>#N/A</v>
      </c>
      <c r="V38" s="13"/>
      <c r="W38" s="13"/>
      <c r="X38" s="13"/>
    </row>
    <row r="39" spans="1:24" x14ac:dyDescent="0.25">
      <c r="A39" s="13"/>
      <c r="B39" s="37">
        <v>30</v>
      </c>
      <c r="C39" s="55"/>
      <c r="D39" s="51"/>
      <c r="E39" s="51"/>
      <c r="F39" s="51"/>
      <c r="G39" s="56"/>
      <c r="H39" s="30"/>
      <c r="I39" s="61"/>
      <c r="J39" s="13"/>
      <c r="K39" s="61"/>
      <c r="L39" s="13"/>
      <c r="M39" s="61"/>
      <c r="N39" s="13"/>
      <c r="O39" s="64"/>
      <c r="P39" s="13"/>
      <c r="Q39" s="70" t="e">
        <f>+ROUNDDOWN(VLOOKUP(CONCATENATE(I39,K39,M39),'Referencia Pista'!$D$2:$G$203,2,0)*EXP(-EXP(VLOOKUP(CONCATENATE(I39,K39,M39),'Referencia Pista'!$D$2:$G$203,3,0)-((VLOOKUP(CONCATENATE(I39,K39,M39),'Referencia Pista'!$D$2:$G$203,4,0)/(O39*86400))))),0)</f>
        <v>#N/A</v>
      </c>
      <c r="R39" s="15"/>
      <c r="S39" s="73" t="e">
        <f>+ROUNDDOWN(((VLOOKUP(CONCATENATE(I39,K39,M39),'Referencia Pista'!$D$2:$G$203,4,0)/(VLOOKUP(CONCATENATE(I39,K39,M39),'Referencia Pista'!$D$2:$G$203,3,0)-LN(LN(VLOOKUP(CONCATENATE(I39,K39,M39),'Referencia Pista'!$D$2:$G$203,2,0)/800))))),2)/86400</f>
        <v>#N/A</v>
      </c>
      <c r="T39" s="39"/>
      <c r="U39" s="73" t="e">
        <f>+ROUNDDOWN(((VLOOKUP(CONCATENATE(I39,K39,M39),'Referencia Pista'!$D$2:$G$203,4,0)/(VLOOKUP(CONCATENATE(I39,K39,M39),'Referencia Pista'!$D$2:$G$203,3,0)-LN(LN(VLOOKUP(CONCATENATE(I39,K39,M39),'Referencia Pista'!$D$2:$G$203,2,0)/1000))))),2)/86400</f>
        <v>#N/A</v>
      </c>
      <c r="V39" s="13"/>
      <c r="W39" s="13"/>
      <c r="X39" s="13"/>
    </row>
    <row r="40" spans="1:24" x14ac:dyDescent="0.25">
      <c r="A40" s="13"/>
      <c r="B40" s="37">
        <v>31</v>
      </c>
      <c r="C40" s="55"/>
      <c r="D40" s="51"/>
      <c r="E40" s="51"/>
      <c r="F40" s="51"/>
      <c r="G40" s="56"/>
      <c r="H40" s="30"/>
      <c r="I40" s="61"/>
      <c r="J40" s="13"/>
      <c r="K40" s="61"/>
      <c r="L40" s="13"/>
      <c r="M40" s="61"/>
      <c r="N40" s="13"/>
      <c r="O40" s="64"/>
      <c r="P40" s="13"/>
      <c r="Q40" s="70" t="e">
        <f>+ROUNDDOWN(VLOOKUP(CONCATENATE(I40,K40,M40),'Referencia Pista'!$D$2:$G$203,2,0)*EXP(-EXP(VLOOKUP(CONCATENATE(I40,K40,M40),'Referencia Pista'!$D$2:$G$203,3,0)-((VLOOKUP(CONCATENATE(I40,K40,M40),'Referencia Pista'!$D$2:$G$203,4,0)/(O40*86400))))),0)</f>
        <v>#N/A</v>
      </c>
      <c r="R40" s="15"/>
      <c r="S40" s="73" t="e">
        <f>+ROUNDDOWN(((VLOOKUP(CONCATENATE(I40,K40,M40),'Referencia Pista'!$D$2:$G$203,4,0)/(VLOOKUP(CONCATENATE(I40,K40,M40),'Referencia Pista'!$D$2:$G$203,3,0)-LN(LN(VLOOKUP(CONCATENATE(I40,K40,M40),'Referencia Pista'!$D$2:$G$203,2,0)/800))))),2)/86400</f>
        <v>#N/A</v>
      </c>
      <c r="T40" s="39"/>
      <c r="U40" s="73" t="e">
        <f>+ROUNDDOWN(((VLOOKUP(CONCATENATE(I40,K40,M40),'Referencia Pista'!$D$2:$G$203,4,0)/(VLOOKUP(CONCATENATE(I40,K40,M40),'Referencia Pista'!$D$2:$G$203,3,0)-LN(LN(VLOOKUP(CONCATENATE(I40,K40,M40),'Referencia Pista'!$D$2:$G$203,2,0)/1000))))),2)/86400</f>
        <v>#N/A</v>
      </c>
      <c r="V40" s="13"/>
      <c r="W40" s="13"/>
      <c r="X40" s="13"/>
    </row>
    <row r="41" spans="1:24" x14ac:dyDescent="0.25">
      <c r="A41" s="13"/>
      <c r="B41" s="37">
        <v>32</v>
      </c>
      <c r="C41" s="55"/>
      <c r="D41" s="51"/>
      <c r="E41" s="51"/>
      <c r="F41" s="51"/>
      <c r="G41" s="56"/>
      <c r="H41" s="30"/>
      <c r="I41" s="61"/>
      <c r="J41" s="13"/>
      <c r="K41" s="61"/>
      <c r="L41" s="13"/>
      <c r="M41" s="61"/>
      <c r="N41" s="13"/>
      <c r="O41" s="64"/>
      <c r="P41" s="13"/>
      <c r="Q41" s="70" t="e">
        <f>+ROUNDDOWN(VLOOKUP(CONCATENATE(I41,K41,M41),'Referencia Pista'!$D$2:$G$203,2,0)*EXP(-EXP(VLOOKUP(CONCATENATE(I41,K41,M41),'Referencia Pista'!$D$2:$G$203,3,0)-((VLOOKUP(CONCATENATE(I41,K41,M41),'Referencia Pista'!$D$2:$G$203,4,0)/(O41*86400))))),0)</f>
        <v>#N/A</v>
      </c>
      <c r="R41" s="15"/>
      <c r="S41" s="73" t="e">
        <f>+ROUNDDOWN(((VLOOKUP(CONCATENATE(I41,K41,M41),'Referencia Pista'!$D$2:$G$203,4,0)/(VLOOKUP(CONCATENATE(I41,K41,M41),'Referencia Pista'!$D$2:$G$203,3,0)-LN(LN(VLOOKUP(CONCATENATE(I41,K41,M41),'Referencia Pista'!$D$2:$G$203,2,0)/800))))),2)/86400</f>
        <v>#N/A</v>
      </c>
      <c r="T41" s="39"/>
      <c r="U41" s="73" t="e">
        <f>+ROUNDDOWN(((VLOOKUP(CONCATENATE(I41,K41,M41),'Referencia Pista'!$D$2:$G$203,4,0)/(VLOOKUP(CONCATENATE(I41,K41,M41),'Referencia Pista'!$D$2:$G$203,3,0)-LN(LN(VLOOKUP(CONCATENATE(I41,K41,M41),'Referencia Pista'!$D$2:$G$203,2,0)/1000))))),2)/86400</f>
        <v>#N/A</v>
      </c>
      <c r="V41" s="13"/>
      <c r="W41" s="13"/>
      <c r="X41" s="13"/>
    </row>
    <row r="42" spans="1:24" x14ac:dyDescent="0.25">
      <c r="A42" s="13"/>
      <c r="B42" s="37">
        <v>33</v>
      </c>
      <c r="C42" s="55"/>
      <c r="D42" s="51"/>
      <c r="E42" s="51"/>
      <c r="F42" s="51"/>
      <c r="G42" s="56"/>
      <c r="H42" s="30"/>
      <c r="I42" s="61"/>
      <c r="J42" s="13"/>
      <c r="K42" s="61"/>
      <c r="L42" s="13"/>
      <c r="M42" s="61"/>
      <c r="N42" s="13"/>
      <c r="O42" s="64"/>
      <c r="P42" s="13"/>
      <c r="Q42" s="70" t="e">
        <f>+ROUNDDOWN(VLOOKUP(CONCATENATE(I42,K42,M42),'Referencia Pista'!$D$2:$G$203,2,0)*EXP(-EXP(VLOOKUP(CONCATENATE(I42,K42,M42),'Referencia Pista'!$D$2:$G$203,3,0)-((VLOOKUP(CONCATENATE(I42,K42,M42),'Referencia Pista'!$D$2:$G$203,4,0)/(O42*86400))))),0)</f>
        <v>#N/A</v>
      </c>
      <c r="R42" s="15"/>
      <c r="S42" s="73" t="e">
        <f>+ROUNDDOWN(((VLOOKUP(CONCATENATE(I42,K42,M42),'Referencia Pista'!$D$2:$G$203,4,0)/(VLOOKUP(CONCATENATE(I42,K42,M42),'Referencia Pista'!$D$2:$G$203,3,0)-LN(LN(VLOOKUP(CONCATENATE(I42,K42,M42),'Referencia Pista'!$D$2:$G$203,2,0)/800))))),2)/86400</f>
        <v>#N/A</v>
      </c>
      <c r="T42" s="39"/>
      <c r="U42" s="73" t="e">
        <f>+ROUNDDOWN(((VLOOKUP(CONCATENATE(I42,K42,M42),'Referencia Pista'!$D$2:$G$203,4,0)/(VLOOKUP(CONCATENATE(I42,K42,M42),'Referencia Pista'!$D$2:$G$203,3,0)-LN(LN(VLOOKUP(CONCATENATE(I42,K42,M42),'Referencia Pista'!$D$2:$G$203,2,0)/1000))))),2)/86400</f>
        <v>#N/A</v>
      </c>
      <c r="V42" s="13"/>
      <c r="W42" s="13"/>
      <c r="X42" s="13"/>
    </row>
    <row r="43" spans="1:24" x14ac:dyDescent="0.25">
      <c r="A43" s="13"/>
      <c r="B43" s="37">
        <v>34</v>
      </c>
      <c r="C43" s="55"/>
      <c r="D43" s="51"/>
      <c r="E43" s="51"/>
      <c r="F43" s="51"/>
      <c r="G43" s="56"/>
      <c r="H43" s="30"/>
      <c r="I43" s="61"/>
      <c r="J43" s="13"/>
      <c r="K43" s="61"/>
      <c r="L43" s="13"/>
      <c r="M43" s="61"/>
      <c r="N43" s="13"/>
      <c r="O43" s="64"/>
      <c r="P43" s="13"/>
      <c r="Q43" s="70" t="e">
        <f>+ROUNDDOWN(VLOOKUP(CONCATENATE(I43,K43,M43),'Referencia Pista'!$D$2:$G$203,2,0)*EXP(-EXP(VLOOKUP(CONCATENATE(I43,K43,M43),'Referencia Pista'!$D$2:$G$203,3,0)-((VLOOKUP(CONCATENATE(I43,K43,M43),'Referencia Pista'!$D$2:$G$203,4,0)/(O43*86400))))),0)</f>
        <v>#N/A</v>
      </c>
      <c r="R43" s="15"/>
      <c r="S43" s="73" t="e">
        <f>+ROUNDDOWN(((VLOOKUP(CONCATENATE(I43,K43,M43),'Referencia Pista'!$D$2:$G$203,4,0)/(VLOOKUP(CONCATENATE(I43,K43,M43),'Referencia Pista'!$D$2:$G$203,3,0)-LN(LN(VLOOKUP(CONCATENATE(I43,K43,M43),'Referencia Pista'!$D$2:$G$203,2,0)/800))))),2)/86400</f>
        <v>#N/A</v>
      </c>
      <c r="T43" s="39"/>
      <c r="U43" s="73" t="e">
        <f>+ROUNDDOWN(((VLOOKUP(CONCATENATE(I43,K43,M43),'Referencia Pista'!$D$2:$G$203,4,0)/(VLOOKUP(CONCATENATE(I43,K43,M43),'Referencia Pista'!$D$2:$G$203,3,0)-LN(LN(VLOOKUP(CONCATENATE(I43,K43,M43),'Referencia Pista'!$D$2:$G$203,2,0)/1000))))),2)/86400</f>
        <v>#N/A</v>
      </c>
      <c r="V43" s="13"/>
      <c r="W43" s="13"/>
      <c r="X43" s="13"/>
    </row>
    <row r="44" spans="1:24" x14ac:dyDescent="0.25">
      <c r="A44" s="13"/>
      <c r="B44" s="37">
        <v>35</v>
      </c>
      <c r="C44" s="55"/>
      <c r="D44" s="51"/>
      <c r="E44" s="51"/>
      <c r="F44" s="51"/>
      <c r="G44" s="56"/>
      <c r="H44" s="30"/>
      <c r="I44" s="61"/>
      <c r="J44" s="13"/>
      <c r="K44" s="61"/>
      <c r="L44" s="13"/>
      <c r="M44" s="61"/>
      <c r="N44" s="13"/>
      <c r="O44" s="64"/>
      <c r="P44" s="13"/>
      <c r="Q44" s="70" t="e">
        <f>+ROUNDDOWN(VLOOKUP(CONCATENATE(I44,K44,M44),'Referencia Pista'!$D$2:$G$203,2,0)*EXP(-EXP(VLOOKUP(CONCATENATE(I44,K44,M44),'Referencia Pista'!$D$2:$G$203,3,0)-((VLOOKUP(CONCATENATE(I44,K44,M44),'Referencia Pista'!$D$2:$G$203,4,0)/(O44*86400))))),0)</f>
        <v>#N/A</v>
      </c>
      <c r="R44" s="15"/>
      <c r="S44" s="73" t="e">
        <f>+ROUNDDOWN(((VLOOKUP(CONCATENATE(I44,K44,M44),'Referencia Pista'!$D$2:$G$203,4,0)/(VLOOKUP(CONCATENATE(I44,K44,M44),'Referencia Pista'!$D$2:$G$203,3,0)-LN(LN(VLOOKUP(CONCATENATE(I44,K44,M44),'Referencia Pista'!$D$2:$G$203,2,0)/800))))),2)/86400</f>
        <v>#N/A</v>
      </c>
      <c r="T44" s="39"/>
      <c r="U44" s="73" t="e">
        <f>+ROUNDDOWN(((VLOOKUP(CONCATENATE(I44,K44,M44),'Referencia Pista'!$D$2:$G$203,4,0)/(VLOOKUP(CONCATENATE(I44,K44,M44),'Referencia Pista'!$D$2:$G$203,3,0)-LN(LN(VLOOKUP(CONCATENATE(I44,K44,M44),'Referencia Pista'!$D$2:$G$203,2,0)/1000))))),2)/86400</f>
        <v>#N/A</v>
      </c>
      <c r="V44" s="13"/>
      <c r="W44" s="13"/>
      <c r="X44" s="13"/>
    </row>
    <row r="45" spans="1:24" x14ac:dyDescent="0.25">
      <c r="A45" s="13"/>
      <c r="B45" s="37">
        <v>36</v>
      </c>
      <c r="C45" s="55"/>
      <c r="D45" s="51"/>
      <c r="E45" s="51"/>
      <c r="F45" s="51"/>
      <c r="G45" s="56"/>
      <c r="H45" s="30"/>
      <c r="I45" s="61"/>
      <c r="J45" s="13"/>
      <c r="K45" s="61"/>
      <c r="L45" s="13"/>
      <c r="M45" s="61"/>
      <c r="N45" s="13"/>
      <c r="O45" s="64"/>
      <c r="P45" s="13"/>
      <c r="Q45" s="70" t="e">
        <f>+ROUNDDOWN(VLOOKUP(CONCATENATE(I45,K45,M45),'Referencia Pista'!$D$2:$G$203,2,0)*EXP(-EXP(VLOOKUP(CONCATENATE(I45,K45,M45),'Referencia Pista'!$D$2:$G$203,3,0)-((VLOOKUP(CONCATENATE(I45,K45,M45),'Referencia Pista'!$D$2:$G$203,4,0)/(O45*86400))))),0)</f>
        <v>#N/A</v>
      </c>
      <c r="R45" s="15"/>
      <c r="S45" s="73" t="e">
        <f>+ROUNDDOWN(((VLOOKUP(CONCATENATE(I45,K45,M45),'Referencia Pista'!$D$2:$G$203,4,0)/(VLOOKUP(CONCATENATE(I45,K45,M45),'Referencia Pista'!$D$2:$G$203,3,0)-LN(LN(VLOOKUP(CONCATENATE(I45,K45,M45),'Referencia Pista'!$D$2:$G$203,2,0)/800))))),2)/86400</f>
        <v>#N/A</v>
      </c>
      <c r="T45" s="39"/>
      <c r="U45" s="73" t="e">
        <f>+ROUNDDOWN(((VLOOKUP(CONCATENATE(I45,K45,M45),'Referencia Pista'!$D$2:$G$203,4,0)/(VLOOKUP(CONCATENATE(I45,K45,M45),'Referencia Pista'!$D$2:$G$203,3,0)-LN(LN(VLOOKUP(CONCATENATE(I45,K45,M45),'Referencia Pista'!$D$2:$G$203,2,0)/1000))))),2)/86400</f>
        <v>#N/A</v>
      </c>
      <c r="V45" s="13"/>
      <c r="W45" s="13"/>
      <c r="X45" s="13"/>
    </row>
    <row r="46" spans="1:24" x14ac:dyDescent="0.25">
      <c r="A46" s="13"/>
      <c r="B46" s="37">
        <v>37</v>
      </c>
      <c r="C46" s="55"/>
      <c r="D46" s="51"/>
      <c r="E46" s="51"/>
      <c r="F46" s="51"/>
      <c r="G46" s="56"/>
      <c r="H46" s="30"/>
      <c r="I46" s="61"/>
      <c r="J46" s="13"/>
      <c r="K46" s="61"/>
      <c r="L46" s="13"/>
      <c r="M46" s="61"/>
      <c r="N46" s="13"/>
      <c r="O46" s="64"/>
      <c r="P46" s="13"/>
      <c r="Q46" s="70" t="e">
        <f>+ROUNDDOWN(VLOOKUP(CONCATENATE(I46,K46,M46),'Referencia Pista'!$D$2:$G$203,2,0)*EXP(-EXP(VLOOKUP(CONCATENATE(I46,K46,M46),'Referencia Pista'!$D$2:$G$203,3,0)-((VLOOKUP(CONCATENATE(I46,K46,M46),'Referencia Pista'!$D$2:$G$203,4,0)/(O46*86400))))),0)</f>
        <v>#N/A</v>
      </c>
      <c r="R46" s="15"/>
      <c r="S46" s="73" t="e">
        <f>+ROUNDDOWN(((VLOOKUP(CONCATENATE(I46,K46,M46),'Referencia Pista'!$D$2:$G$203,4,0)/(VLOOKUP(CONCATENATE(I46,K46,M46),'Referencia Pista'!$D$2:$G$203,3,0)-LN(LN(VLOOKUP(CONCATENATE(I46,K46,M46),'Referencia Pista'!$D$2:$G$203,2,0)/800))))),2)/86400</f>
        <v>#N/A</v>
      </c>
      <c r="T46" s="39"/>
      <c r="U46" s="73" t="e">
        <f>+ROUNDDOWN(((VLOOKUP(CONCATENATE(I46,K46,M46),'Referencia Pista'!$D$2:$G$203,4,0)/(VLOOKUP(CONCATENATE(I46,K46,M46),'Referencia Pista'!$D$2:$G$203,3,0)-LN(LN(VLOOKUP(CONCATENATE(I46,K46,M46),'Referencia Pista'!$D$2:$G$203,2,0)/1000))))),2)/86400</f>
        <v>#N/A</v>
      </c>
      <c r="V46" s="13"/>
      <c r="W46" s="13"/>
      <c r="X46" s="13"/>
    </row>
    <row r="47" spans="1:24" x14ac:dyDescent="0.25">
      <c r="A47" s="13"/>
      <c r="B47" s="37">
        <v>38</v>
      </c>
      <c r="C47" s="55"/>
      <c r="D47" s="51"/>
      <c r="E47" s="51"/>
      <c r="F47" s="51"/>
      <c r="G47" s="56"/>
      <c r="H47" s="30"/>
      <c r="I47" s="61"/>
      <c r="J47" s="13"/>
      <c r="K47" s="61"/>
      <c r="L47" s="13"/>
      <c r="M47" s="61"/>
      <c r="N47" s="13"/>
      <c r="O47" s="64"/>
      <c r="P47" s="13"/>
      <c r="Q47" s="70" t="e">
        <f>+ROUNDDOWN(VLOOKUP(CONCATENATE(I47,K47,M47),'Referencia Pista'!$D$2:$G$203,2,0)*EXP(-EXP(VLOOKUP(CONCATENATE(I47,K47,M47),'Referencia Pista'!$D$2:$G$203,3,0)-((VLOOKUP(CONCATENATE(I47,K47,M47),'Referencia Pista'!$D$2:$G$203,4,0)/(O47*86400))))),0)</f>
        <v>#N/A</v>
      </c>
      <c r="R47" s="15"/>
      <c r="S47" s="73" t="e">
        <f>+ROUNDDOWN(((VLOOKUP(CONCATENATE(I47,K47,M47),'Referencia Pista'!$D$2:$G$203,4,0)/(VLOOKUP(CONCATENATE(I47,K47,M47),'Referencia Pista'!$D$2:$G$203,3,0)-LN(LN(VLOOKUP(CONCATENATE(I47,K47,M47),'Referencia Pista'!$D$2:$G$203,2,0)/800))))),2)/86400</f>
        <v>#N/A</v>
      </c>
      <c r="T47" s="39"/>
      <c r="U47" s="73" t="e">
        <f>+ROUNDDOWN(((VLOOKUP(CONCATENATE(I47,K47,M47),'Referencia Pista'!$D$2:$G$203,4,0)/(VLOOKUP(CONCATENATE(I47,K47,M47),'Referencia Pista'!$D$2:$G$203,3,0)-LN(LN(VLOOKUP(CONCATENATE(I47,K47,M47),'Referencia Pista'!$D$2:$G$203,2,0)/1000))))),2)/86400</f>
        <v>#N/A</v>
      </c>
      <c r="V47" s="13"/>
      <c r="W47" s="13"/>
      <c r="X47" s="13"/>
    </row>
    <row r="48" spans="1:24" x14ac:dyDescent="0.25">
      <c r="A48" s="13"/>
      <c r="B48" s="37">
        <v>39</v>
      </c>
      <c r="C48" s="55"/>
      <c r="D48" s="51"/>
      <c r="E48" s="51"/>
      <c r="F48" s="51"/>
      <c r="G48" s="56"/>
      <c r="H48" s="30"/>
      <c r="I48" s="61"/>
      <c r="J48" s="13"/>
      <c r="K48" s="61"/>
      <c r="L48" s="13"/>
      <c r="M48" s="61"/>
      <c r="N48" s="13"/>
      <c r="O48" s="64"/>
      <c r="P48" s="13"/>
      <c r="Q48" s="70" t="e">
        <f>+ROUNDDOWN(VLOOKUP(CONCATENATE(I48,K48,M48),'Referencia Pista'!$D$2:$G$203,2,0)*EXP(-EXP(VLOOKUP(CONCATENATE(I48,K48,M48),'Referencia Pista'!$D$2:$G$203,3,0)-((VLOOKUP(CONCATENATE(I48,K48,M48),'Referencia Pista'!$D$2:$G$203,4,0)/(O48*86400))))),0)</f>
        <v>#N/A</v>
      </c>
      <c r="R48" s="15"/>
      <c r="S48" s="73" t="e">
        <f>+ROUNDDOWN(((VLOOKUP(CONCATENATE(I48,K48,M48),'Referencia Pista'!$D$2:$G$203,4,0)/(VLOOKUP(CONCATENATE(I48,K48,M48),'Referencia Pista'!$D$2:$G$203,3,0)-LN(LN(VLOOKUP(CONCATENATE(I48,K48,M48),'Referencia Pista'!$D$2:$G$203,2,0)/800))))),2)/86400</f>
        <v>#N/A</v>
      </c>
      <c r="T48" s="39"/>
      <c r="U48" s="73" t="e">
        <f>+ROUNDDOWN(((VLOOKUP(CONCATENATE(I48,K48,M48),'Referencia Pista'!$D$2:$G$203,4,0)/(VLOOKUP(CONCATENATE(I48,K48,M48),'Referencia Pista'!$D$2:$G$203,3,0)-LN(LN(VLOOKUP(CONCATENATE(I48,K48,M48),'Referencia Pista'!$D$2:$G$203,2,0)/1000))))),2)/86400</f>
        <v>#N/A</v>
      </c>
      <c r="V48" s="13"/>
      <c r="W48" s="13"/>
      <c r="X48" s="13"/>
    </row>
    <row r="49" spans="1:24" x14ac:dyDescent="0.25">
      <c r="A49" s="13"/>
      <c r="B49" s="37">
        <v>40</v>
      </c>
      <c r="C49" s="55"/>
      <c r="D49" s="51"/>
      <c r="E49" s="51"/>
      <c r="F49" s="51"/>
      <c r="G49" s="56"/>
      <c r="H49" s="30"/>
      <c r="I49" s="61"/>
      <c r="J49" s="13"/>
      <c r="K49" s="61"/>
      <c r="L49" s="13"/>
      <c r="M49" s="61"/>
      <c r="N49" s="13"/>
      <c r="O49" s="64"/>
      <c r="P49" s="13"/>
      <c r="Q49" s="70" t="e">
        <f>+ROUNDDOWN(VLOOKUP(CONCATENATE(I49,K49,M49),'Referencia Pista'!$D$2:$G$203,2,0)*EXP(-EXP(VLOOKUP(CONCATENATE(I49,K49,M49),'Referencia Pista'!$D$2:$G$203,3,0)-((VLOOKUP(CONCATENATE(I49,K49,M49),'Referencia Pista'!$D$2:$G$203,4,0)/(O49*86400))))),0)</f>
        <v>#N/A</v>
      </c>
      <c r="R49" s="15"/>
      <c r="S49" s="73" t="e">
        <f>+ROUNDDOWN(((VLOOKUP(CONCATENATE(I49,K49,M49),'Referencia Pista'!$D$2:$G$203,4,0)/(VLOOKUP(CONCATENATE(I49,K49,M49),'Referencia Pista'!$D$2:$G$203,3,0)-LN(LN(VLOOKUP(CONCATENATE(I49,K49,M49),'Referencia Pista'!$D$2:$G$203,2,0)/800))))),2)/86400</f>
        <v>#N/A</v>
      </c>
      <c r="T49" s="39"/>
      <c r="U49" s="73" t="e">
        <f>+ROUNDDOWN(((VLOOKUP(CONCATENATE(I49,K49,M49),'Referencia Pista'!$D$2:$G$203,4,0)/(VLOOKUP(CONCATENATE(I49,K49,M49),'Referencia Pista'!$D$2:$G$203,3,0)-LN(LN(VLOOKUP(CONCATENATE(I49,K49,M49),'Referencia Pista'!$D$2:$G$203,2,0)/1000))))),2)/86400</f>
        <v>#N/A</v>
      </c>
      <c r="V49" s="13"/>
      <c r="W49" s="13"/>
      <c r="X49" s="13"/>
    </row>
    <row r="50" spans="1:24" x14ac:dyDescent="0.25">
      <c r="A50" s="13"/>
      <c r="B50" s="37">
        <v>41</v>
      </c>
      <c r="C50" s="55"/>
      <c r="D50" s="51"/>
      <c r="E50" s="51"/>
      <c r="F50" s="51"/>
      <c r="G50" s="56"/>
      <c r="H50" s="30"/>
      <c r="I50" s="61"/>
      <c r="J50" s="13"/>
      <c r="K50" s="61"/>
      <c r="L50" s="13"/>
      <c r="M50" s="61"/>
      <c r="N50" s="13"/>
      <c r="O50" s="64"/>
      <c r="P50" s="13"/>
      <c r="Q50" s="70" t="e">
        <f>+ROUNDDOWN(VLOOKUP(CONCATENATE(I50,K50,M50),'Referencia Pista'!$D$2:$G$203,2,0)*EXP(-EXP(VLOOKUP(CONCATENATE(I50,K50,M50),'Referencia Pista'!$D$2:$G$203,3,0)-((VLOOKUP(CONCATENATE(I50,K50,M50),'Referencia Pista'!$D$2:$G$203,4,0)/(O50*86400))))),0)</f>
        <v>#N/A</v>
      </c>
      <c r="R50" s="15"/>
      <c r="S50" s="73" t="e">
        <f>+ROUNDDOWN(((VLOOKUP(CONCATENATE(I50,K50,M50),'Referencia Pista'!$D$2:$G$203,4,0)/(VLOOKUP(CONCATENATE(I50,K50,M50),'Referencia Pista'!$D$2:$G$203,3,0)-LN(LN(VLOOKUP(CONCATENATE(I50,K50,M50),'Referencia Pista'!$D$2:$G$203,2,0)/800))))),2)/86400</f>
        <v>#N/A</v>
      </c>
      <c r="T50" s="39"/>
      <c r="U50" s="73" t="e">
        <f>+ROUNDDOWN(((VLOOKUP(CONCATENATE(I50,K50,M50),'Referencia Pista'!$D$2:$G$203,4,0)/(VLOOKUP(CONCATENATE(I50,K50,M50),'Referencia Pista'!$D$2:$G$203,3,0)-LN(LN(VLOOKUP(CONCATENATE(I50,K50,M50),'Referencia Pista'!$D$2:$G$203,2,0)/1000))))),2)/86400</f>
        <v>#N/A</v>
      </c>
      <c r="V50" s="13"/>
      <c r="W50" s="13"/>
      <c r="X50" s="13"/>
    </row>
    <row r="51" spans="1:24" x14ac:dyDescent="0.25">
      <c r="A51" s="13"/>
      <c r="B51" s="37">
        <v>42</v>
      </c>
      <c r="C51" s="55"/>
      <c r="D51" s="51"/>
      <c r="E51" s="51"/>
      <c r="F51" s="51"/>
      <c r="G51" s="56"/>
      <c r="H51" s="30"/>
      <c r="I51" s="61"/>
      <c r="J51" s="13"/>
      <c r="K51" s="61"/>
      <c r="L51" s="13"/>
      <c r="M51" s="61"/>
      <c r="N51" s="13"/>
      <c r="O51" s="64"/>
      <c r="P51" s="13"/>
      <c r="Q51" s="70" t="e">
        <f>+ROUNDDOWN(VLOOKUP(CONCATENATE(I51,K51,M51),'Referencia Pista'!$D$2:$G$203,2,0)*EXP(-EXP(VLOOKUP(CONCATENATE(I51,K51,M51),'Referencia Pista'!$D$2:$G$203,3,0)-((VLOOKUP(CONCATENATE(I51,K51,M51),'Referencia Pista'!$D$2:$G$203,4,0)/(O51*86400))))),0)</f>
        <v>#N/A</v>
      </c>
      <c r="R51" s="15"/>
      <c r="S51" s="73" t="e">
        <f>+ROUNDDOWN(((VLOOKUP(CONCATENATE(I51,K51,M51),'Referencia Pista'!$D$2:$G$203,4,0)/(VLOOKUP(CONCATENATE(I51,K51,M51),'Referencia Pista'!$D$2:$G$203,3,0)-LN(LN(VLOOKUP(CONCATENATE(I51,K51,M51),'Referencia Pista'!$D$2:$G$203,2,0)/800))))),2)/86400</f>
        <v>#N/A</v>
      </c>
      <c r="T51" s="39"/>
      <c r="U51" s="73" t="e">
        <f>+ROUNDDOWN(((VLOOKUP(CONCATENATE(I51,K51,M51),'Referencia Pista'!$D$2:$G$203,4,0)/(VLOOKUP(CONCATENATE(I51,K51,M51),'Referencia Pista'!$D$2:$G$203,3,0)-LN(LN(VLOOKUP(CONCATENATE(I51,K51,M51),'Referencia Pista'!$D$2:$G$203,2,0)/1000))))),2)/86400</f>
        <v>#N/A</v>
      </c>
      <c r="V51" s="13"/>
      <c r="W51" s="13"/>
      <c r="X51" s="13"/>
    </row>
    <row r="52" spans="1:24" x14ac:dyDescent="0.25">
      <c r="A52" s="13"/>
      <c r="B52" s="37">
        <v>43</v>
      </c>
      <c r="C52" s="55"/>
      <c r="D52" s="51"/>
      <c r="E52" s="51"/>
      <c r="F52" s="51"/>
      <c r="G52" s="56"/>
      <c r="H52" s="30"/>
      <c r="I52" s="61"/>
      <c r="J52" s="13"/>
      <c r="K52" s="61"/>
      <c r="L52" s="13"/>
      <c r="M52" s="61"/>
      <c r="N52" s="13"/>
      <c r="O52" s="64"/>
      <c r="P52" s="13"/>
      <c r="Q52" s="70" t="e">
        <f>+ROUNDDOWN(VLOOKUP(CONCATENATE(I52,K52,M52),'Referencia Pista'!$D$2:$G$203,2,0)*EXP(-EXP(VLOOKUP(CONCATENATE(I52,K52,M52),'Referencia Pista'!$D$2:$G$203,3,0)-((VLOOKUP(CONCATENATE(I52,K52,M52),'Referencia Pista'!$D$2:$G$203,4,0)/(O52*86400))))),0)</f>
        <v>#N/A</v>
      </c>
      <c r="R52" s="15"/>
      <c r="S52" s="73" t="e">
        <f>+ROUNDDOWN(((VLOOKUP(CONCATENATE(I52,K52,M52),'Referencia Pista'!$D$2:$G$203,4,0)/(VLOOKUP(CONCATENATE(I52,K52,M52),'Referencia Pista'!$D$2:$G$203,3,0)-LN(LN(VLOOKUP(CONCATENATE(I52,K52,M52),'Referencia Pista'!$D$2:$G$203,2,0)/800))))),2)/86400</f>
        <v>#N/A</v>
      </c>
      <c r="T52" s="39"/>
      <c r="U52" s="73" t="e">
        <f>+ROUNDDOWN(((VLOOKUP(CONCATENATE(I52,K52,M52),'Referencia Pista'!$D$2:$G$203,4,0)/(VLOOKUP(CONCATENATE(I52,K52,M52),'Referencia Pista'!$D$2:$G$203,3,0)-LN(LN(VLOOKUP(CONCATENATE(I52,K52,M52),'Referencia Pista'!$D$2:$G$203,2,0)/1000))))),2)/86400</f>
        <v>#N/A</v>
      </c>
      <c r="V52" s="13"/>
      <c r="W52" s="13"/>
      <c r="X52" s="13"/>
    </row>
    <row r="53" spans="1:24" x14ac:dyDescent="0.25">
      <c r="A53" s="13"/>
      <c r="B53" s="37">
        <v>44</v>
      </c>
      <c r="C53" s="55"/>
      <c r="D53" s="51"/>
      <c r="E53" s="51"/>
      <c r="F53" s="51"/>
      <c r="G53" s="56"/>
      <c r="H53" s="30"/>
      <c r="I53" s="61"/>
      <c r="J53" s="13"/>
      <c r="K53" s="61"/>
      <c r="L53" s="13"/>
      <c r="M53" s="61"/>
      <c r="N53" s="13"/>
      <c r="O53" s="64"/>
      <c r="P53" s="13"/>
      <c r="Q53" s="70" t="e">
        <f>+ROUNDDOWN(VLOOKUP(CONCATENATE(I53,K53,M53),'Referencia Pista'!$D$2:$G$203,2,0)*EXP(-EXP(VLOOKUP(CONCATENATE(I53,K53,M53),'Referencia Pista'!$D$2:$G$203,3,0)-((VLOOKUP(CONCATENATE(I53,K53,M53),'Referencia Pista'!$D$2:$G$203,4,0)/(O53*86400))))),0)</f>
        <v>#N/A</v>
      </c>
      <c r="R53" s="15"/>
      <c r="S53" s="73" t="e">
        <f>+ROUNDDOWN(((VLOOKUP(CONCATENATE(I53,K53,M53),'Referencia Pista'!$D$2:$G$203,4,0)/(VLOOKUP(CONCATENATE(I53,K53,M53),'Referencia Pista'!$D$2:$G$203,3,0)-LN(LN(VLOOKUP(CONCATENATE(I53,K53,M53),'Referencia Pista'!$D$2:$G$203,2,0)/800))))),2)/86400</f>
        <v>#N/A</v>
      </c>
      <c r="T53" s="39"/>
      <c r="U53" s="73" t="e">
        <f>+ROUNDDOWN(((VLOOKUP(CONCATENATE(I53,K53,M53),'Referencia Pista'!$D$2:$G$203,4,0)/(VLOOKUP(CONCATENATE(I53,K53,M53),'Referencia Pista'!$D$2:$G$203,3,0)-LN(LN(VLOOKUP(CONCATENATE(I53,K53,M53),'Referencia Pista'!$D$2:$G$203,2,0)/1000))))),2)/86400</f>
        <v>#N/A</v>
      </c>
      <c r="V53" s="13"/>
      <c r="W53" s="13"/>
      <c r="X53" s="13"/>
    </row>
    <row r="54" spans="1:24" x14ac:dyDescent="0.25">
      <c r="A54" s="13"/>
      <c r="B54" s="37">
        <v>45</v>
      </c>
      <c r="C54" s="55"/>
      <c r="D54" s="51"/>
      <c r="E54" s="51"/>
      <c r="F54" s="51"/>
      <c r="G54" s="56"/>
      <c r="H54" s="30"/>
      <c r="I54" s="61"/>
      <c r="J54" s="13"/>
      <c r="K54" s="61"/>
      <c r="L54" s="13"/>
      <c r="M54" s="61"/>
      <c r="N54" s="13"/>
      <c r="O54" s="64"/>
      <c r="P54" s="13"/>
      <c r="Q54" s="70" t="e">
        <f>+ROUNDDOWN(VLOOKUP(CONCATENATE(I54,K54,M54),'Referencia Pista'!$D$2:$G$203,2,0)*EXP(-EXP(VLOOKUP(CONCATENATE(I54,K54,M54),'Referencia Pista'!$D$2:$G$203,3,0)-((VLOOKUP(CONCATENATE(I54,K54,M54),'Referencia Pista'!$D$2:$G$203,4,0)/(O54*86400))))),0)</f>
        <v>#N/A</v>
      </c>
      <c r="R54" s="15"/>
      <c r="S54" s="73" t="e">
        <f>+ROUNDDOWN(((VLOOKUP(CONCATENATE(I54,K54,M54),'Referencia Pista'!$D$2:$G$203,4,0)/(VLOOKUP(CONCATENATE(I54,K54,M54),'Referencia Pista'!$D$2:$G$203,3,0)-LN(LN(VLOOKUP(CONCATENATE(I54,K54,M54),'Referencia Pista'!$D$2:$G$203,2,0)/800))))),2)/86400</f>
        <v>#N/A</v>
      </c>
      <c r="T54" s="39"/>
      <c r="U54" s="73" t="e">
        <f>+ROUNDDOWN(((VLOOKUP(CONCATENATE(I54,K54,M54),'Referencia Pista'!$D$2:$G$203,4,0)/(VLOOKUP(CONCATENATE(I54,K54,M54),'Referencia Pista'!$D$2:$G$203,3,0)-LN(LN(VLOOKUP(CONCATENATE(I54,K54,M54),'Referencia Pista'!$D$2:$G$203,2,0)/1000))))),2)/86400</f>
        <v>#N/A</v>
      </c>
      <c r="V54" s="13"/>
      <c r="W54" s="13"/>
      <c r="X54" s="13"/>
    </row>
    <row r="55" spans="1:24" x14ac:dyDescent="0.25">
      <c r="A55" s="13"/>
      <c r="B55" s="37">
        <v>46</v>
      </c>
      <c r="C55" s="55"/>
      <c r="D55" s="51"/>
      <c r="E55" s="51"/>
      <c r="F55" s="51"/>
      <c r="G55" s="56"/>
      <c r="H55" s="30"/>
      <c r="I55" s="61"/>
      <c r="J55" s="13"/>
      <c r="K55" s="61"/>
      <c r="L55" s="13"/>
      <c r="M55" s="61"/>
      <c r="N55" s="13"/>
      <c r="O55" s="64"/>
      <c r="P55" s="13"/>
      <c r="Q55" s="70" t="e">
        <f>+ROUNDDOWN(VLOOKUP(CONCATENATE(I55,K55,M55),'Referencia Pista'!$D$2:$G$203,2,0)*EXP(-EXP(VLOOKUP(CONCATENATE(I55,K55,M55),'Referencia Pista'!$D$2:$G$203,3,0)-((VLOOKUP(CONCATENATE(I55,K55,M55),'Referencia Pista'!$D$2:$G$203,4,0)/(O55*86400))))),0)</f>
        <v>#N/A</v>
      </c>
      <c r="R55" s="15"/>
      <c r="S55" s="73" t="e">
        <f>+ROUNDDOWN(((VLOOKUP(CONCATENATE(I55,K55,M55),'Referencia Pista'!$D$2:$G$203,4,0)/(VLOOKUP(CONCATENATE(I55,K55,M55),'Referencia Pista'!$D$2:$G$203,3,0)-LN(LN(VLOOKUP(CONCATENATE(I55,K55,M55),'Referencia Pista'!$D$2:$G$203,2,0)/800))))),2)/86400</f>
        <v>#N/A</v>
      </c>
      <c r="T55" s="39"/>
      <c r="U55" s="73" t="e">
        <f>+ROUNDDOWN(((VLOOKUP(CONCATENATE(I55,K55,M55),'Referencia Pista'!$D$2:$G$203,4,0)/(VLOOKUP(CONCATENATE(I55,K55,M55),'Referencia Pista'!$D$2:$G$203,3,0)-LN(LN(VLOOKUP(CONCATENATE(I55,K55,M55),'Referencia Pista'!$D$2:$G$203,2,0)/1000))))),2)/86400</f>
        <v>#N/A</v>
      </c>
      <c r="V55" s="13"/>
      <c r="W55" s="13"/>
      <c r="X55" s="13"/>
    </row>
    <row r="56" spans="1:24" x14ac:dyDescent="0.25">
      <c r="A56" s="13"/>
      <c r="B56" s="37">
        <v>47</v>
      </c>
      <c r="C56" s="55"/>
      <c r="D56" s="51"/>
      <c r="E56" s="51"/>
      <c r="F56" s="51"/>
      <c r="G56" s="56"/>
      <c r="H56" s="30"/>
      <c r="I56" s="61"/>
      <c r="J56" s="13"/>
      <c r="K56" s="61"/>
      <c r="L56" s="13"/>
      <c r="M56" s="61"/>
      <c r="N56" s="13"/>
      <c r="O56" s="64"/>
      <c r="P56" s="13"/>
      <c r="Q56" s="70" t="e">
        <f>+ROUNDDOWN(VLOOKUP(CONCATENATE(I56,K56,M56),'Referencia Pista'!$D$2:$G$203,2,0)*EXP(-EXP(VLOOKUP(CONCATENATE(I56,K56,M56),'Referencia Pista'!$D$2:$G$203,3,0)-((VLOOKUP(CONCATENATE(I56,K56,M56),'Referencia Pista'!$D$2:$G$203,4,0)/(O56*86400))))),0)</f>
        <v>#N/A</v>
      </c>
      <c r="R56" s="15"/>
      <c r="S56" s="73" t="e">
        <f>+ROUNDDOWN(((VLOOKUP(CONCATENATE(I56,K56,M56),'Referencia Pista'!$D$2:$G$203,4,0)/(VLOOKUP(CONCATENATE(I56,K56,M56),'Referencia Pista'!$D$2:$G$203,3,0)-LN(LN(VLOOKUP(CONCATENATE(I56,K56,M56),'Referencia Pista'!$D$2:$G$203,2,0)/800))))),2)/86400</f>
        <v>#N/A</v>
      </c>
      <c r="T56" s="39"/>
      <c r="U56" s="73" t="e">
        <f>+ROUNDDOWN(((VLOOKUP(CONCATENATE(I56,K56,M56),'Referencia Pista'!$D$2:$G$203,4,0)/(VLOOKUP(CONCATENATE(I56,K56,M56),'Referencia Pista'!$D$2:$G$203,3,0)-LN(LN(VLOOKUP(CONCATENATE(I56,K56,M56),'Referencia Pista'!$D$2:$G$203,2,0)/1000))))),2)/86400</f>
        <v>#N/A</v>
      </c>
      <c r="V56" s="13"/>
      <c r="W56" s="13"/>
      <c r="X56" s="13"/>
    </row>
    <row r="57" spans="1:24" x14ac:dyDescent="0.25">
      <c r="A57" s="13"/>
      <c r="B57" s="37">
        <v>48</v>
      </c>
      <c r="C57" s="55"/>
      <c r="D57" s="51"/>
      <c r="E57" s="51"/>
      <c r="F57" s="51"/>
      <c r="G57" s="56"/>
      <c r="H57" s="30"/>
      <c r="I57" s="61"/>
      <c r="J57" s="13"/>
      <c r="K57" s="61"/>
      <c r="L57" s="13"/>
      <c r="M57" s="61"/>
      <c r="N57" s="13"/>
      <c r="O57" s="64"/>
      <c r="P57" s="13"/>
      <c r="Q57" s="70" t="e">
        <f>+ROUNDDOWN(VLOOKUP(CONCATENATE(I57,K57,M57),'Referencia Pista'!$D$2:$G$203,2,0)*EXP(-EXP(VLOOKUP(CONCATENATE(I57,K57,M57),'Referencia Pista'!$D$2:$G$203,3,0)-((VLOOKUP(CONCATENATE(I57,K57,M57),'Referencia Pista'!$D$2:$G$203,4,0)/(O57*86400))))),0)</f>
        <v>#N/A</v>
      </c>
      <c r="R57" s="15"/>
      <c r="S57" s="73" t="e">
        <f>+ROUNDDOWN(((VLOOKUP(CONCATENATE(I57,K57,M57),'Referencia Pista'!$D$2:$G$203,4,0)/(VLOOKUP(CONCATENATE(I57,K57,M57),'Referencia Pista'!$D$2:$G$203,3,0)-LN(LN(VLOOKUP(CONCATENATE(I57,K57,M57),'Referencia Pista'!$D$2:$G$203,2,0)/800))))),2)/86400</f>
        <v>#N/A</v>
      </c>
      <c r="T57" s="39"/>
      <c r="U57" s="73" t="e">
        <f>+ROUNDDOWN(((VLOOKUP(CONCATENATE(I57,K57,M57),'Referencia Pista'!$D$2:$G$203,4,0)/(VLOOKUP(CONCATENATE(I57,K57,M57),'Referencia Pista'!$D$2:$G$203,3,0)-LN(LN(VLOOKUP(CONCATENATE(I57,K57,M57),'Referencia Pista'!$D$2:$G$203,2,0)/1000))))),2)/86400</f>
        <v>#N/A</v>
      </c>
      <c r="V57" s="13"/>
      <c r="W57" s="13"/>
      <c r="X57" s="13"/>
    </row>
    <row r="58" spans="1:24" x14ac:dyDescent="0.25">
      <c r="A58" s="13"/>
      <c r="B58" s="37">
        <v>49</v>
      </c>
      <c r="C58" s="55"/>
      <c r="D58" s="51"/>
      <c r="E58" s="51"/>
      <c r="F58" s="51"/>
      <c r="G58" s="56"/>
      <c r="H58" s="30"/>
      <c r="I58" s="61"/>
      <c r="J58" s="13"/>
      <c r="K58" s="61"/>
      <c r="L58" s="13"/>
      <c r="M58" s="61"/>
      <c r="N58" s="13"/>
      <c r="O58" s="64"/>
      <c r="P58" s="13"/>
      <c r="Q58" s="70" t="e">
        <f>+ROUNDDOWN(VLOOKUP(CONCATENATE(I58,K58,M58),'Referencia Pista'!$D$2:$G$203,2,0)*EXP(-EXP(VLOOKUP(CONCATENATE(I58,K58,M58),'Referencia Pista'!$D$2:$G$203,3,0)-((VLOOKUP(CONCATENATE(I58,K58,M58),'Referencia Pista'!$D$2:$G$203,4,0)/(O58*86400))))),0)</f>
        <v>#N/A</v>
      </c>
      <c r="R58" s="15"/>
      <c r="S58" s="73" t="e">
        <f>+ROUNDDOWN(((VLOOKUP(CONCATENATE(I58,K58,M58),'Referencia Pista'!$D$2:$G$203,4,0)/(VLOOKUP(CONCATENATE(I58,K58,M58),'Referencia Pista'!$D$2:$G$203,3,0)-LN(LN(VLOOKUP(CONCATENATE(I58,K58,M58),'Referencia Pista'!$D$2:$G$203,2,0)/800))))),2)/86400</f>
        <v>#N/A</v>
      </c>
      <c r="T58" s="39"/>
      <c r="U58" s="73" t="e">
        <f>+ROUNDDOWN(((VLOOKUP(CONCATENATE(I58,K58,M58),'Referencia Pista'!$D$2:$G$203,4,0)/(VLOOKUP(CONCATENATE(I58,K58,M58),'Referencia Pista'!$D$2:$G$203,3,0)-LN(LN(VLOOKUP(CONCATENATE(I58,K58,M58),'Referencia Pista'!$D$2:$G$203,2,0)/1000))))),2)/86400</f>
        <v>#N/A</v>
      </c>
      <c r="V58" s="13"/>
      <c r="W58" s="13"/>
      <c r="X58" s="13"/>
    </row>
    <row r="59" spans="1:24" ht="15" thickBot="1" x14ac:dyDescent="0.3">
      <c r="A59" s="13"/>
      <c r="B59" s="37">
        <v>50</v>
      </c>
      <c r="C59" s="57"/>
      <c r="D59" s="58"/>
      <c r="E59" s="58"/>
      <c r="F59" s="58"/>
      <c r="G59" s="59"/>
      <c r="H59" s="30"/>
      <c r="I59" s="62"/>
      <c r="J59" s="13"/>
      <c r="K59" s="62"/>
      <c r="L59" s="13"/>
      <c r="M59" s="62"/>
      <c r="N59" s="13"/>
      <c r="O59" s="65"/>
      <c r="P59" s="13"/>
      <c r="Q59" s="71" t="e">
        <f>+ROUNDDOWN(VLOOKUP(CONCATENATE(I59,K59,M59),'Referencia Pista'!$D$2:$G$203,2,0)*EXP(-EXP(VLOOKUP(CONCATENATE(I59,K59,M59),'Referencia Pista'!$D$2:$G$203,3,0)-((VLOOKUP(CONCATENATE(I59,K59,M59),'Referencia Pista'!$D$2:$G$203,4,0)/(O59*86400))))),0)</f>
        <v>#N/A</v>
      </c>
      <c r="R59" s="15"/>
      <c r="S59" s="74" t="e">
        <f>+ROUNDDOWN(((VLOOKUP(CONCATENATE(I59,K59,M59),'Referencia Pista'!$D$2:$G$203,4,0)/(VLOOKUP(CONCATENATE(I59,K59,M59),'Referencia Pista'!$D$2:$G$203,3,0)-LN(LN(VLOOKUP(CONCATENATE(I59,K59,M59),'Referencia Pista'!$D$2:$G$203,2,0)/800))))),2)/86400</f>
        <v>#N/A</v>
      </c>
      <c r="T59" s="39"/>
      <c r="U59" s="74" t="e">
        <f>+ROUNDDOWN(((VLOOKUP(CONCATENATE(I59,K59,M59),'Referencia Pista'!$D$2:$G$203,4,0)/(VLOOKUP(CONCATENATE(I59,K59,M59),'Referencia Pista'!$D$2:$G$203,3,0)-LN(LN(VLOOKUP(CONCATENATE(I59,K59,M59),'Referencia Pista'!$D$2:$G$203,2,0)/1000))))),2)/86400</f>
        <v>#N/A</v>
      </c>
      <c r="V59" s="13"/>
      <c r="W59" s="13"/>
      <c r="X59" s="13"/>
    </row>
    <row r="60" spans="1:24" s="11" customForma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</sheetData>
  <sheetProtection algorithmName="SHA-512" hashValue="lp9+g4WiUywH6GBw5LV56QAAkYO7KtL50zft3pTk+AJgiSf3XC7yFs7/igKie/EfwAUR1akE/D4SQXPo5WkVSA==" saltValue="N7M7dutDtCCFHsgawl4gFg==" spinCount="100000" sheet="1" objects="1" scenarios="1"/>
  <mergeCells count="56">
    <mergeCell ref="C55:G55"/>
    <mergeCell ref="C56:G56"/>
    <mergeCell ref="C57:G57"/>
    <mergeCell ref="C58:G58"/>
    <mergeCell ref="C59:G59"/>
    <mergeCell ref="C50:G50"/>
    <mergeCell ref="C51:G51"/>
    <mergeCell ref="C52:G52"/>
    <mergeCell ref="C53:G53"/>
    <mergeCell ref="C54:G54"/>
    <mergeCell ref="C45:G45"/>
    <mergeCell ref="C46:G46"/>
    <mergeCell ref="C47:G47"/>
    <mergeCell ref="C48:G48"/>
    <mergeCell ref="C49:G49"/>
    <mergeCell ref="C40:G40"/>
    <mergeCell ref="C41:G41"/>
    <mergeCell ref="C42:G42"/>
    <mergeCell ref="C43:G43"/>
    <mergeCell ref="C44:G44"/>
    <mergeCell ref="C35:G35"/>
    <mergeCell ref="C36:G36"/>
    <mergeCell ref="C37:G37"/>
    <mergeCell ref="C38:G38"/>
    <mergeCell ref="C39:G39"/>
    <mergeCell ref="C30:G30"/>
    <mergeCell ref="C31:G31"/>
    <mergeCell ref="C32:G32"/>
    <mergeCell ref="C33:G33"/>
    <mergeCell ref="C34:G34"/>
    <mergeCell ref="C25:G25"/>
    <mergeCell ref="C26:G26"/>
    <mergeCell ref="C27:G27"/>
    <mergeCell ref="C28:G28"/>
    <mergeCell ref="C29:G29"/>
    <mergeCell ref="C20:G20"/>
    <mergeCell ref="C21:G21"/>
    <mergeCell ref="C22:G22"/>
    <mergeCell ref="C23:G23"/>
    <mergeCell ref="C24:G24"/>
    <mergeCell ref="C15:G15"/>
    <mergeCell ref="C16:G16"/>
    <mergeCell ref="C17:G17"/>
    <mergeCell ref="C18:G18"/>
    <mergeCell ref="C19:G19"/>
    <mergeCell ref="C10:G10"/>
    <mergeCell ref="C11:G11"/>
    <mergeCell ref="C12:G12"/>
    <mergeCell ref="C13:G13"/>
    <mergeCell ref="C14:G14"/>
    <mergeCell ref="P6:V7"/>
    <mergeCell ref="E5:N6"/>
    <mergeCell ref="C9:G9"/>
    <mergeCell ref="E2:N4"/>
    <mergeCell ref="G1:K1"/>
    <mergeCell ref="C1:D8"/>
  </mergeCells>
  <conditionalFormatting sqref="Q10:Q59">
    <cfRule type="cellIs" dxfId="7" priority="7" operator="greaterThan">
      <formula>0</formula>
    </cfRule>
  </conditionalFormatting>
  <conditionalFormatting sqref="S10:U59">
    <cfRule type="cellIs" dxfId="6" priority="1" operator="greaterThan">
      <formula>0</formula>
    </cfRule>
  </conditionalFormatting>
  <dataValidations count="2">
    <dataValidation type="list" allowBlank="1" showInputMessage="1" showErrorMessage="1" sqref="K10:L59" xr:uid="{00000000-0002-0000-0000-000000000000}">
      <formula1>INDIRECT(I10)</formula1>
    </dataValidation>
    <dataValidation type="list" allowBlank="1" showInputMessage="1" showErrorMessage="1" sqref="M10:N59" xr:uid="{00000000-0002-0000-0000-000001000000}">
      <formula1>INDIRECT(CONCATENATE(I10,K10))</formula1>
    </dataValidation>
  </dataValidations>
  <pageMargins left="0.7" right="0.7" top="0.75" bottom="0.75" header="0.3" footer="0.3"/>
  <pageSetup paperSize="9" orientation="portrait" r:id="rId1"/>
  <ignoredErrors>
    <ignoredError sqref="Q13:R59 Q11:R12 Q10:R10 T10 S11:U59 S10 U10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Provas!$C$3:$C$4</xm:f>
          </x14:formula1>
          <xm:sqref>I10:J59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44"/>
  <sheetViews>
    <sheetView showGridLines="0" showRowColHeaders="0" workbookViewId="0">
      <pane xSplit="2" ySplit="9" topLeftCell="C15" activePane="bottomRight" state="frozen"/>
      <selection activeCell="K33" sqref="K33"/>
      <selection pane="topRight" activeCell="K33" sqref="K33"/>
      <selection pane="bottomLeft" activeCell="K33" sqref="K33"/>
      <selection pane="bottomRight" activeCell="K33" sqref="K33"/>
    </sheetView>
  </sheetViews>
  <sheetFormatPr defaultColWidth="0" defaultRowHeight="0" customHeight="1" zeroHeight="1" x14ac:dyDescent="0.25"/>
  <cols>
    <col min="1" max="1" width="1.28515625" style="12" customWidth="1"/>
    <col min="2" max="2" width="3.85546875" style="12" customWidth="1"/>
    <col min="3" max="7" width="10.85546875" style="12" customWidth="1"/>
    <col min="8" max="8" width="3.28515625" style="11" customWidth="1"/>
    <col min="9" max="9" width="13.42578125" style="12" customWidth="1"/>
    <col min="10" max="10" width="2.42578125" style="11" customWidth="1"/>
    <col min="11" max="11" width="13.42578125" style="12" customWidth="1"/>
    <col min="12" max="12" width="3" style="11" customWidth="1"/>
    <col min="13" max="13" width="11.42578125" style="12" customWidth="1"/>
    <col min="14" max="14" width="3.140625" style="11" customWidth="1"/>
    <col min="15" max="15" width="12" style="12" customWidth="1"/>
    <col min="16" max="16" width="2.5703125" style="11" customWidth="1"/>
    <col min="17" max="17" width="12.140625" style="12" customWidth="1"/>
    <col min="18" max="18" width="2.5703125" style="11" customWidth="1"/>
    <col min="19" max="19" width="17" style="12" customWidth="1"/>
    <col min="20" max="21" width="2.5703125" style="12" customWidth="1"/>
    <col min="22" max="25" width="0" style="12" hidden="1" customWidth="1"/>
    <col min="26" max="16384" width="11.42578125" style="12" hidden="1"/>
  </cols>
  <sheetData>
    <row r="1" spans="1:24" ht="15" thickBot="1" x14ac:dyDescent="0.3">
      <c r="A1" s="13"/>
      <c r="B1" s="13"/>
      <c r="C1" s="14" t="e" vm="1">
        <v>#VALUE!</v>
      </c>
      <c r="D1" s="14"/>
      <c r="E1" s="13"/>
      <c r="F1" s="13"/>
      <c r="G1" s="34"/>
      <c r="H1" s="34"/>
      <c r="I1" s="34"/>
      <c r="J1" s="34"/>
      <c r="K1" s="34"/>
      <c r="L1" s="13"/>
      <c r="M1" s="13"/>
      <c r="N1" s="13"/>
      <c r="O1" s="13"/>
      <c r="P1" s="13"/>
      <c r="Q1" s="13"/>
      <c r="R1" s="13"/>
      <c r="S1" s="15"/>
      <c r="T1" s="13"/>
      <c r="U1" s="13"/>
      <c r="V1" s="13"/>
      <c r="W1" s="13"/>
      <c r="X1" s="13"/>
    </row>
    <row r="2" spans="1:24" ht="14.25" customHeight="1" x14ac:dyDescent="0.25">
      <c r="A2" s="13"/>
      <c r="B2" s="13"/>
      <c r="C2" s="14"/>
      <c r="D2" s="14"/>
      <c r="E2" s="31" t="s">
        <v>29</v>
      </c>
      <c r="F2" s="32"/>
      <c r="G2" s="32"/>
      <c r="H2" s="32"/>
      <c r="I2" s="32"/>
      <c r="J2" s="32"/>
      <c r="K2" s="32"/>
      <c r="L2" s="32"/>
      <c r="M2" s="32"/>
      <c r="N2" s="33"/>
      <c r="O2" s="13"/>
      <c r="P2" s="35" t="s">
        <v>48</v>
      </c>
      <c r="Q2" s="40"/>
      <c r="R2" s="40"/>
      <c r="S2" s="41"/>
      <c r="T2" s="13"/>
      <c r="U2" s="13"/>
      <c r="V2" s="13"/>
      <c r="W2" s="13"/>
      <c r="X2" s="13"/>
    </row>
    <row r="3" spans="1:24" ht="14.25" customHeight="1" x14ac:dyDescent="0.25">
      <c r="A3" s="13"/>
      <c r="B3" s="13"/>
      <c r="C3" s="14"/>
      <c r="D3" s="14"/>
      <c r="E3" s="20"/>
      <c r="F3" s="21"/>
      <c r="G3" s="21"/>
      <c r="H3" s="21"/>
      <c r="I3" s="21"/>
      <c r="J3" s="21"/>
      <c r="K3" s="21"/>
      <c r="L3" s="21"/>
      <c r="M3" s="21"/>
      <c r="N3" s="22"/>
      <c r="O3" s="13"/>
      <c r="P3" s="36" t="s">
        <v>49</v>
      </c>
      <c r="Q3" s="42"/>
      <c r="R3" s="42"/>
      <c r="S3" s="43"/>
      <c r="T3" s="13"/>
      <c r="U3" s="13"/>
      <c r="V3" s="13"/>
      <c r="W3" s="13"/>
      <c r="X3" s="13"/>
    </row>
    <row r="4" spans="1:24" ht="14.25" customHeight="1" x14ac:dyDescent="0.25">
      <c r="A4" s="13"/>
      <c r="B4" s="13"/>
      <c r="C4" s="14"/>
      <c r="D4" s="14"/>
      <c r="E4" s="20"/>
      <c r="F4" s="21"/>
      <c r="G4" s="21"/>
      <c r="H4" s="21"/>
      <c r="I4" s="21"/>
      <c r="J4" s="21"/>
      <c r="K4" s="21"/>
      <c r="L4" s="21"/>
      <c r="M4" s="21"/>
      <c r="N4" s="22"/>
      <c r="O4" s="13"/>
      <c r="P4" s="36" t="s">
        <v>50</v>
      </c>
      <c r="Q4" s="42"/>
      <c r="R4" s="42"/>
      <c r="S4" s="43"/>
      <c r="T4" s="13"/>
      <c r="U4" s="13"/>
      <c r="V4" s="13"/>
      <c r="W4" s="13"/>
      <c r="X4" s="13"/>
    </row>
    <row r="5" spans="1:24" ht="14.25" customHeight="1" x14ac:dyDescent="0.25">
      <c r="A5" s="13"/>
      <c r="B5" s="13"/>
      <c r="C5" s="14"/>
      <c r="D5" s="14"/>
      <c r="E5" s="23" t="s">
        <v>47</v>
      </c>
      <c r="F5" s="24"/>
      <c r="G5" s="24"/>
      <c r="H5" s="24"/>
      <c r="I5" s="24"/>
      <c r="J5" s="24"/>
      <c r="K5" s="24"/>
      <c r="L5" s="24"/>
      <c r="M5" s="24"/>
      <c r="N5" s="25"/>
      <c r="O5" s="13"/>
      <c r="P5" s="36" t="s">
        <v>51</v>
      </c>
      <c r="Q5" s="42"/>
      <c r="R5" s="42"/>
      <c r="S5" s="43"/>
      <c r="T5" s="13"/>
      <c r="U5" s="13"/>
      <c r="V5" s="13"/>
      <c r="W5" s="13"/>
      <c r="X5" s="13"/>
    </row>
    <row r="6" spans="1:24" ht="14.25" customHeight="1" thickBot="1" x14ac:dyDescent="0.3">
      <c r="A6" s="13"/>
      <c r="B6" s="13"/>
      <c r="C6" s="14"/>
      <c r="D6" s="14"/>
      <c r="E6" s="26"/>
      <c r="F6" s="27"/>
      <c r="G6" s="27"/>
      <c r="H6" s="27"/>
      <c r="I6" s="27"/>
      <c r="J6" s="27"/>
      <c r="K6" s="27"/>
      <c r="L6" s="27"/>
      <c r="M6" s="27"/>
      <c r="N6" s="28"/>
      <c r="O6" s="13"/>
      <c r="P6" s="44" t="s">
        <v>52</v>
      </c>
      <c r="Q6" s="45"/>
      <c r="R6" s="45"/>
      <c r="S6" s="46"/>
      <c r="T6" s="37"/>
      <c r="U6" s="37"/>
      <c r="V6" s="37"/>
      <c r="W6" s="13"/>
      <c r="X6" s="13"/>
    </row>
    <row r="7" spans="1:24" s="11" customFormat="1" ht="14.25" customHeight="1" thickBot="1" x14ac:dyDescent="0.3">
      <c r="A7" s="13"/>
      <c r="B7" s="13"/>
      <c r="C7" s="14"/>
      <c r="D7" s="14"/>
      <c r="E7" s="16"/>
      <c r="F7" s="13"/>
      <c r="G7" s="17"/>
      <c r="H7" s="17"/>
      <c r="I7" s="17"/>
      <c r="J7" s="17"/>
      <c r="K7" s="38" t="s">
        <v>53</v>
      </c>
      <c r="L7" s="13"/>
      <c r="M7" s="13"/>
      <c r="N7" s="17"/>
      <c r="O7" s="13"/>
      <c r="P7" s="47"/>
      <c r="Q7" s="48"/>
      <c r="R7" s="48"/>
      <c r="S7" s="49"/>
      <c r="T7" s="37"/>
      <c r="U7" s="37"/>
      <c r="V7" s="37"/>
      <c r="W7" s="13"/>
      <c r="X7" s="13"/>
    </row>
    <row r="8" spans="1:24" ht="10.5" customHeight="1" x14ac:dyDescent="0.25">
      <c r="A8" s="13"/>
      <c r="B8" s="13"/>
      <c r="C8" s="14"/>
      <c r="D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29"/>
      <c r="R8" s="13"/>
      <c r="S8" s="13"/>
      <c r="T8" s="13"/>
      <c r="U8" s="13"/>
      <c r="V8" s="13"/>
      <c r="W8" s="13"/>
      <c r="X8" s="13"/>
    </row>
    <row r="9" spans="1:24" ht="15" thickBot="1" x14ac:dyDescent="0.3">
      <c r="A9" s="13"/>
      <c r="B9" s="13"/>
      <c r="C9" s="50" t="s">
        <v>54</v>
      </c>
      <c r="D9" s="50"/>
      <c r="E9" s="50"/>
      <c r="F9" s="50"/>
      <c r="G9" s="50"/>
      <c r="H9" s="19"/>
      <c r="I9" s="19" t="s">
        <v>23</v>
      </c>
      <c r="J9" s="19"/>
      <c r="K9" s="19" t="s">
        <v>55</v>
      </c>
      <c r="L9" s="19"/>
      <c r="M9" s="19" t="s">
        <v>56</v>
      </c>
      <c r="N9" s="19"/>
      <c r="O9" s="19" t="s">
        <v>57</v>
      </c>
      <c r="P9" s="19"/>
      <c r="Q9" s="19" t="s">
        <v>46</v>
      </c>
      <c r="R9" s="19"/>
      <c r="S9" s="19" t="s">
        <v>28</v>
      </c>
      <c r="T9" s="13"/>
      <c r="U9" s="13"/>
      <c r="V9" s="13"/>
      <c r="W9" s="13"/>
      <c r="X9" s="13"/>
    </row>
    <row r="10" spans="1:24" ht="15" customHeight="1" x14ac:dyDescent="0.25">
      <c r="A10" s="13"/>
      <c r="B10" s="37">
        <v>1</v>
      </c>
      <c r="C10" s="52"/>
      <c r="D10" s="53"/>
      <c r="E10" s="53"/>
      <c r="F10" s="53"/>
      <c r="G10" s="54"/>
      <c r="H10" s="30"/>
      <c r="I10" s="60"/>
      <c r="J10" s="13"/>
      <c r="K10" s="60"/>
      <c r="L10" s="13"/>
      <c r="M10" s="60"/>
      <c r="N10" s="13"/>
      <c r="O10" s="66"/>
      <c r="P10" s="13"/>
      <c r="Q10" s="75" t="e">
        <f>+ROUNDDOWN(((VLOOKUP(CONCATENATE(I10,K10,M10),'Referencia Pista'!$D$2:$G$203,4,0)/(VLOOKUP(CONCATENATE(I10,K10,M10),'Referencia Pista'!$D$2:$G$203,3,0)-LN(LN(VLOOKUP(CONCATENATE(I10,K10,M10),'Referencia Pista'!$D$2:$G$203,2,0)/O10))))),2)/86400</f>
        <v>#N/A</v>
      </c>
      <c r="R10" s="15"/>
      <c r="S10" s="72" t="e">
        <f>+ROUNDDOWN(((VLOOKUP(CONCATENATE(I10,K10,M10),'Referencia Pista'!$D$2:$G$203,4,0)/(VLOOKUP(CONCATENATE(I10,K10,M10),'Referencia Pista'!$D$2:$G$203,3,0)-LN(LN(VLOOKUP(CONCATENATE(I10,K10,M10),'Referencia Pista'!$D$2:$G$203,2,0)/1000))))),2)/86400</f>
        <v>#N/A</v>
      </c>
      <c r="T10" s="13"/>
      <c r="U10" s="13"/>
      <c r="V10" s="13"/>
      <c r="W10" s="13"/>
      <c r="X10" s="13"/>
    </row>
    <row r="11" spans="1:24" ht="14.25" x14ac:dyDescent="0.25">
      <c r="A11" s="13"/>
      <c r="B11" s="37">
        <v>2</v>
      </c>
      <c r="C11" s="55"/>
      <c r="D11" s="51"/>
      <c r="E11" s="51"/>
      <c r="F11" s="51"/>
      <c r="G11" s="56"/>
      <c r="H11" s="30"/>
      <c r="I11" s="61"/>
      <c r="J11" s="13"/>
      <c r="K11" s="61"/>
      <c r="L11" s="13"/>
      <c r="M11" s="61"/>
      <c r="N11" s="13"/>
      <c r="O11" s="67"/>
      <c r="P11" s="13"/>
      <c r="Q11" s="76" t="e">
        <f>+ROUNDDOWN(((VLOOKUP(CONCATENATE(I11,K11,M11),'Referencia Pista'!$D$2:$G$203,4,0)/(VLOOKUP(CONCATENATE(I11,K11,M11),'Referencia Pista'!$D$2:$G$203,3,0)-LN(LN(VLOOKUP(CONCATENATE(I11,K11,M11),'Referencia Pista'!$D$2:$G$203,2,0)/O11))))),2)/86400</f>
        <v>#N/A</v>
      </c>
      <c r="R11" s="15"/>
      <c r="S11" s="73" t="e">
        <f>+ROUNDDOWN(((VLOOKUP(CONCATENATE(I11,K11,M11),'Referencia Pista'!$D$2:$G$203,4,0)/(VLOOKUP(CONCATENATE(I11,K11,M11),'Referencia Pista'!$D$2:$G$203,3,0)-LN(LN(VLOOKUP(CONCATENATE(I11,K11,M11),'Referencia Pista'!$D$2:$G$203,2,0)/1000))))),2)/86400</f>
        <v>#N/A</v>
      </c>
      <c r="T11" s="13"/>
      <c r="U11" s="13"/>
      <c r="V11" s="13"/>
      <c r="W11" s="13"/>
      <c r="X11" s="13"/>
    </row>
    <row r="12" spans="1:24" ht="14.25" x14ac:dyDescent="0.25">
      <c r="A12" s="13"/>
      <c r="B12" s="37">
        <v>3</v>
      </c>
      <c r="C12" s="55"/>
      <c r="D12" s="51"/>
      <c r="E12" s="51"/>
      <c r="F12" s="51"/>
      <c r="G12" s="56"/>
      <c r="H12" s="30"/>
      <c r="I12" s="61"/>
      <c r="J12" s="13"/>
      <c r="K12" s="61"/>
      <c r="L12" s="13"/>
      <c r="M12" s="61"/>
      <c r="N12" s="13"/>
      <c r="O12" s="67"/>
      <c r="P12" s="13"/>
      <c r="Q12" s="76" t="e">
        <f>+ROUNDDOWN(((VLOOKUP(CONCATENATE(I12,K12,M12),'Referencia Pista'!$D$2:$G$203,4,0)/(VLOOKUP(CONCATENATE(I12,K12,M12),'Referencia Pista'!$D$2:$G$203,3,0)-LN(LN(VLOOKUP(CONCATENATE(I12,K12,M12),'Referencia Pista'!$D$2:$G$203,2,0)/O12))))),2)/86400</f>
        <v>#N/A</v>
      </c>
      <c r="R12" s="15"/>
      <c r="S12" s="73" t="e">
        <f>+ROUNDDOWN(((VLOOKUP(CONCATENATE(I12,K12,M12),'Referencia Pista'!$D$2:$G$203,4,0)/(VLOOKUP(CONCATENATE(I12,K12,M12),'Referencia Pista'!$D$2:$G$203,3,0)-LN(LN(VLOOKUP(CONCATENATE(I12,K12,M12),'Referencia Pista'!$D$2:$G$203,2,0)/1000))))),2)/86400</f>
        <v>#N/A</v>
      </c>
      <c r="T12" s="13"/>
      <c r="U12" s="13"/>
      <c r="V12" s="13"/>
      <c r="W12" s="13"/>
      <c r="X12" s="13"/>
    </row>
    <row r="13" spans="1:24" ht="14.25" x14ac:dyDescent="0.25">
      <c r="A13" s="13"/>
      <c r="B13" s="37">
        <v>4</v>
      </c>
      <c r="C13" s="55"/>
      <c r="D13" s="51"/>
      <c r="E13" s="51"/>
      <c r="F13" s="51"/>
      <c r="G13" s="56"/>
      <c r="H13" s="30"/>
      <c r="I13" s="61"/>
      <c r="J13" s="13"/>
      <c r="K13" s="61"/>
      <c r="L13" s="13"/>
      <c r="M13" s="61"/>
      <c r="N13" s="13"/>
      <c r="O13" s="67"/>
      <c r="P13" s="13"/>
      <c r="Q13" s="76" t="e">
        <f>+ROUNDDOWN(((VLOOKUP(CONCATENATE(I13,K13,M13),'Referencia Pista'!$D$2:$G$203,4,0)/(VLOOKUP(CONCATENATE(I13,K13,M13),'Referencia Pista'!$D$2:$G$203,3,0)-LN(LN(VLOOKUP(CONCATENATE(I13,K13,M13),'Referencia Pista'!$D$2:$G$203,2,0)/O13))))),2)/86400</f>
        <v>#N/A</v>
      </c>
      <c r="R13" s="15"/>
      <c r="S13" s="73" t="e">
        <f>+ROUNDDOWN(((VLOOKUP(CONCATENATE(I13,K13,M13),'Referencia Pista'!$D$2:$G$203,4,0)/(VLOOKUP(CONCATENATE(I13,K13,M13),'Referencia Pista'!$D$2:$G$203,3,0)-LN(LN(VLOOKUP(CONCATENATE(I13,K13,M13),'Referencia Pista'!$D$2:$G$203,2,0)/1000))))),2)/86400</f>
        <v>#N/A</v>
      </c>
      <c r="T13" s="13"/>
      <c r="U13" s="13"/>
      <c r="V13" s="13"/>
      <c r="W13" s="13"/>
      <c r="X13" s="13"/>
    </row>
    <row r="14" spans="1:24" ht="14.25" x14ac:dyDescent="0.25">
      <c r="A14" s="13"/>
      <c r="B14" s="37">
        <v>5</v>
      </c>
      <c r="C14" s="55"/>
      <c r="D14" s="51"/>
      <c r="E14" s="51"/>
      <c r="F14" s="51"/>
      <c r="G14" s="56"/>
      <c r="H14" s="30"/>
      <c r="I14" s="61"/>
      <c r="J14" s="13"/>
      <c r="K14" s="61"/>
      <c r="L14" s="13"/>
      <c r="M14" s="61"/>
      <c r="N14" s="13"/>
      <c r="O14" s="67"/>
      <c r="P14" s="13"/>
      <c r="Q14" s="76" t="e">
        <f>+ROUNDDOWN(((VLOOKUP(CONCATENATE(I14,K14,M14),'Referencia Pista'!$D$2:$G$203,4,0)/(VLOOKUP(CONCATENATE(I14,K14,M14),'Referencia Pista'!$D$2:$G$203,3,0)-LN(LN(VLOOKUP(CONCATENATE(I14,K14,M14),'Referencia Pista'!$D$2:$G$203,2,0)/O14))))),2)/86400</f>
        <v>#N/A</v>
      </c>
      <c r="R14" s="15"/>
      <c r="S14" s="73" t="e">
        <f>+ROUNDDOWN(((VLOOKUP(CONCATENATE(I14,K14,M14),'Referencia Pista'!$D$2:$G$203,4,0)/(VLOOKUP(CONCATENATE(I14,K14,M14),'Referencia Pista'!$D$2:$G$203,3,0)-LN(LN(VLOOKUP(CONCATENATE(I14,K14,M14),'Referencia Pista'!$D$2:$G$203,2,0)/1000))))),2)/86400</f>
        <v>#N/A</v>
      </c>
      <c r="T14" s="13"/>
      <c r="U14" s="13"/>
      <c r="V14" s="13"/>
      <c r="W14" s="13"/>
      <c r="X14" s="13"/>
    </row>
    <row r="15" spans="1:24" ht="14.25" x14ac:dyDescent="0.25">
      <c r="A15" s="13"/>
      <c r="B15" s="37">
        <v>6</v>
      </c>
      <c r="C15" s="55"/>
      <c r="D15" s="51"/>
      <c r="E15" s="51"/>
      <c r="F15" s="51"/>
      <c r="G15" s="56"/>
      <c r="H15" s="30"/>
      <c r="I15" s="61"/>
      <c r="J15" s="13"/>
      <c r="K15" s="61"/>
      <c r="L15" s="13"/>
      <c r="M15" s="61"/>
      <c r="N15" s="13"/>
      <c r="O15" s="67"/>
      <c r="P15" s="13"/>
      <c r="Q15" s="76" t="e">
        <f>+ROUNDDOWN(((VLOOKUP(CONCATENATE(I15,K15,M15),'Referencia Pista'!$D$2:$G$203,4,0)/(VLOOKUP(CONCATENATE(I15,K15,M15),'Referencia Pista'!$D$2:$G$203,3,0)-LN(LN(VLOOKUP(CONCATENATE(I15,K15,M15),'Referencia Pista'!$D$2:$G$203,2,0)/O15))))),2)/86400</f>
        <v>#N/A</v>
      </c>
      <c r="R15" s="15"/>
      <c r="S15" s="73" t="e">
        <f>+ROUNDDOWN(((VLOOKUP(CONCATENATE(I15,K15,M15),'Referencia Pista'!$D$2:$G$203,4,0)/(VLOOKUP(CONCATENATE(I15,K15,M15),'Referencia Pista'!$D$2:$G$203,3,0)-LN(LN(VLOOKUP(CONCATENATE(I15,K15,M15),'Referencia Pista'!$D$2:$G$203,2,0)/1000))))),2)/86400</f>
        <v>#N/A</v>
      </c>
      <c r="T15" s="13"/>
      <c r="U15" s="13"/>
      <c r="V15" s="13"/>
      <c r="W15" s="13"/>
      <c r="X15" s="13"/>
    </row>
    <row r="16" spans="1:24" ht="14.25" x14ac:dyDescent="0.25">
      <c r="A16" s="13"/>
      <c r="B16" s="37">
        <v>7</v>
      </c>
      <c r="C16" s="55"/>
      <c r="D16" s="51"/>
      <c r="E16" s="51"/>
      <c r="F16" s="51"/>
      <c r="G16" s="56"/>
      <c r="H16" s="30"/>
      <c r="I16" s="61"/>
      <c r="J16" s="13"/>
      <c r="K16" s="61"/>
      <c r="L16" s="13"/>
      <c r="M16" s="61"/>
      <c r="N16" s="13"/>
      <c r="O16" s="67"/>
      <c r="P16" s="13"/>
      <c r="Q16" s="76" t="e">
        <f>+ROUNDDOWN(((VLOOKUP(CONCATENATE(I16,K16,M16),'Referencia Pista'!$D$2:$G$203,4,0)/(VLOOKUP(CONCATENATE(I16,K16,M16),'Referencia Pista'!$D$2:$G$203,3,0)-LN(LN(VLOOKUP(CONCATENATE(I16,K16,M16),'Referencia Pista'!$D$2:$G$203,2,0)/O16))))),2)/86400</f>
        <v>#N/A</v>
      </c>
      <c r="R16" s="15"/>
      <c r="S16" s="73" t="e">
        <f>+ROUNDDOWN(((VLOOKUP(CONCATENATE(I16,K16,M16),'Referencia Pista'!$D$2:$G$203,4,0)/(VLOOKUP(CONCATENATE(I16,K16,M16),'Referencia Pista'!$D$2:$G$203,3,0)-LN(LN(VLOOKUP(CONCATENATE(I16,K16,M16),'Referencia Pista'!$D$2:$G$203,2,0)/1000))))),2)/86400</f>
        <v>#N/A</v>
      </c>
      <c r="T16" s="13"/>
      <c r="U16" s="13"/>
      <c r="V16" s="13"/>
      <c r="W16" s="13"/>
      <c r="X16" s="13"/>
    </row>
    <row r="17" spans="1:24" ht="14.25" x14ac:dyDescent="0.25">
      <c r="A17" s="13"/>
      <c r="B17" s="37">
        <v>8</v>
      </c>
      <c r="C17" s="55"/>
      <c r="D17" s="51"/>
      <c r="E17" s="51"/>
      <c r="F17" s="51"/>
      <c r="G17" s="56"/>
      <c r="H17" s="30"/>
      <c r="I17" s="61"/>
      <c r="J17" s="13"/>
      <c r="K17" s="61"/>
      <c r="L17" s="13"/>
      <c r="M17" s="61"/>
      <c r="N17" s="13"/>
      <c r="O17" s="67"/>
      <c r="P17" s="13"/>
      <c r="Q17" s="76" t="e">
        <f>+ROUNDDOWN(((VLOOKUP(CONCATENATE(I17,K17,M17),'Referencia Pista'!$D$2:$G$203,4,0)/(VLOOKUP(CONCATENATE(I17,K17,M17),'Referencia Pista'!$D$2:$G$203,3,0)-LN(LN(VLOOKUP(CONCATENATE(I17,K17,M17),'Referencia Pista'!$D$2:$G$203,2,0)/O17))))),2)/86400</f>
        <v>#N/A</v>
      </c>
      <c r="R17" s="15"/>
      <c r="S17" s="73" t="e">
        <f>+ROUNDDOWN(((VLOOKUP(CONCATENATE(I17,K17,M17),'Referencia Pista'!$D$2:$G$203,4,0)/(VLOOKUP(CONCATENATE(I17,K17,M17),'Referencia Pista'!$D$2:$G$203,3,0)-LN(LN(VLOOKUP(CONCATENATE(I17,K17,M17),'Referencia Pista'!$D$2:$G$203,2,0)/1000))))),2)/86400</f>
        <v>#N/A</v>
      </c>
      <c r="T17" s="13"/>
      <c r="U17" s="13"/>
      <c r="V17" s="13"/>
      <c r="W17" s="13"/>
      <c r="X17" s="13"/>
    </row>
    <row r="18" spans="1:24" ht="14.25" x14ac:dyDescent="0.25">
      <c r="A18" s="13"/>
      <c r="B18" s="37">
        <v>9</v>
      </c>
      <c r="C18" s="55"/>
      <c r="D18" s="51"/>
      <c r="E18" s="51"/>
      <c r="F18" s="51"/>
      <c r="G18" s="56"/>
      <c r="H18" s="30"/>
      <c r="I18" s="61"/>
      <c r="J18" s="13"/>
      <c r="K18" s="61"/>
      <c r="L18" s="13"/>
      <c r="M18" s="61"/>
      <c r="N18" s="13"/>
      <c r="O18" s="67"/>
      <c r="P18" s="13"/>
      <c r="Q18" s="76" t="e">
        <f>+ROUNDDOWN(((VLOOKUP(CONCATENATE(I18,K18,M18),'Referencia Pista'!$D$2:$G$203,4,0)/(VLOOKUP(CONCATENATE(I18,K18,M18),'Referencia Pista'!$D$2:$G$203,3,0)-LN(LN(VLOOKUP(CONCATENATE(I18,K18,M18),'Referencia Pista'!$D$2:$G$203,2,0)/O18))))),2)/86400</f>
        <v>#N/A</v>
      </c>
      <c r="R18" s="15"/>
      <c r="S18" s="73" t="e">
        <f>+ROUNDDOWN(((VLOOKUP(CONCATENATE(I18,K18,M18),'Referencia Pista'!$D$2:$G$203,4,0)/(VLOOKUP(CONCATENATE(I18,K18,M18),'Referencia Pista'!$D$2:$G$203,3,0)-LN(LN(VLOOKUP(CONCATENATE(I18,K18,M18),'Referencia Pista'!$D$2:$G$203,2,0)/1000))))),2)/86400</f>
        <v>#N/A</v>
      </c>
      <c r="T18" s="13"/>
      <c r="U18" s="13"/>
      <c r="V18" s="13"/>
      <c r="W18" s="13"/>
      <c r="X18" s="13"/>
    </row>
    <row r="19" spans="1:24" ht="14.25" x14ac:dyDescent="0.25">
      <c r="A19" s="13"/>
      <c r="B19" s="37">
        <v>10</v>
      </c>
      <c r="C19" s="55"/>
      <c r="D19" s="51"/>
      <c r="E19" s="51"/>
      <c r="F19" s="51"/>
      <c r="G19" s="56"/>
      <c r="H19" s="30"/>
      <c r="I19" s="61"/>
      <c r="J19" s="13"/>
      <c r="K19" s="61"/>
      <c r="L19" s="13"/>
      <c r="M19" s="61"/>
      <c r="N19" s="13"/>
      <c r="O19" s="67"/>
      <c r="P19" s="13"/>
      <c r="Q19" s="76" t="e">
        <f>+ROUNDDOWN(((VLOOKUP(CONCATENATE(I19,K19,M19),'Referencia Pista'!$D$2:$G$203,4,0)/(VLOOKUP(CONCATENATE(I19,K19,M19),'Referencia Pista'!$D$2:$G$203,3,0)-LN(LN(VLOOKUP(CONCATENATE(I19,K19,M19),'Referencia Pista'!$D$2:$G$203,2,0)/O19))))),2)/86400</f>
        <v>#N/A</v>
      </c>
      <c r="R19" s="15"/>
      <c r="S19" s="73" t="e">
        <f>+ROUNDDOWN(((VLOOKUP(CONCATENATE(I19,K19,M19),'Referencia Pista'!$D$2:$G$203,4,0)/(VLOOKUP(CONCATENATE(I19,K19,M19),'Referencia Pista'!$D$2:$G$203,3,0)-LN(LN(VLOOKUP(CONCATENATE(I19,K19,M19),'Referencia Pista'!$D$2:$G$203,2,0)/1000))))),2)/86400</f>
        <v>#N/A</v>
      </c>
      <c r="T19" s="13"/>
      <c r="U19" s="13"/>
      <c r="V19" s="13"/>
      <c r="W19" s="13"/>
      <c r="X19" s="13"/>
    </row>
    <row r="20" spans="1:24" ht="14.25" x14ac:dyDescent="0.25">
      <c r="A20" s="13"/>
      <c r="B20" s="37">
        <v>11</v>
      </c>
      <c r="C20" s="55"/>
      <c r="D20" s="51"/>
      <c r="E20" s="51"/>
      <c r="F20" s="51"/>
      <c r="G20" s="56"/>
      <c r="H20" s="30"/>
      <c r="I20" s="61"/>
      <c r="J20" s="13"/>
      <c r="K20" s="61"/>
      <c r="L20" s="13"/>
      <c r="M20" s="61"/>
      <c r="N20" s="13"/>
      <c r="O20" s="67"/>
      <c r="P20" s="13"/>
      <c r="Q20" s="76" t="e">
        <f>+ROUNDDOWN(((VLOOKUP(CONCATENATE(I20,K20,M20),'Referencia Pista'!$D$2:$G$203,4,0)/(VLOOKUP(CONCATENATE(I20,K20,M20),'Referencia Pista'!$D$2:$G$203,3,0)-LN(LN(VLOOKUP(CONCATENATE(I20,K20,M20),'Referencia Pista'!$D$2:$G$203,2,0)/O20))))),2)/86400</f>
        <v>#N/A</v>
      </c>
      <c r="R20" s="15"/>
      <c r="S20" s="73" t="e">
        <f>+ROUNDDOWN(((VLOOKUP(CONCATENATE(I20,K20,M20),'Referencia Pista'!$D$2:$G$203,4,0)/(VLOOKUP(CONCATENATE(I20,K20,M20),'Referencia Pista'!$D$2:$G$203,3,0)-LN(LN(VLOOKUP(CONCATENATE(I20,K20,M20),'Referencia Pista'!$D$2:$G$203,2,0)/1000))))),2)/86400</f>
        <v>#N/A</v>
      </c>
      <c r="T20" s="13"/>
      <c r="U20" s="13"/>
      <c r="V20" s="13"/>
      <c r="W20" s="13"/>
      <c r="X20" s="13"/>
    </row>
    <row r="21" spans="1:24" ht="14.25" x14ac:dyDescent="0.25">
      <c r="A21" s="13"/>
      <c r="B21" s="37">
        <v>12</v>
      </c>
      <c r="C21" s="55"/>
      <c r="D21" s="51"/>
      <c r="E21" s="51"/>
      <c r="F21" s="51"/>
      <c r="G21" s="56"/>
      <c r="H21" s="30"/>
      <c r="I21" s="61"/>
      <c r="J21" s="13"/>
      <c r="K21" s="61"/>
      <c r="L21" s="13"/>
      <c r="M21" s="61"/>
      <c r="N21" s="13"/>
      <c r="O21" s="67"/>
      <c r="P21" s="13"/>
      <c r="Q21" s="76" t="e">
        <f>+ROUNDDOWN(((VLOOKUP(CONCATENATE(I21,K21,M21),'Referencia Pista'!$D$2:$G$203,4,0)/(VLOOKUP(CONCATENATE(I21,K21,M21),'Referencia Pista'!$D$2:$G$203,3,0)-LN(LN(VLOOKUP(CONCATENATE(I21,K21,M21),'Referencia Pista'!$D$2:$G$203,2,0)/O21))))),2)/86400</f>
        <v>#N/A</v>
      </c>
      <c r="R21" s="15"/>
      <c r="S21" s="73" t="e">
        <f>+ROUNDDOWN(((VLOOKUP(CONCATENATE(I21,K21,M21),'Referencia Pista'!$D$2:$G$203,4,0)/(VLOOKUP(CONCATENATE(I21,K21,M21),'Referencia Pista'!$D$2:$G$203,3,0)-LN(LN(VLOOKUP(CONCATENATE(I21,K21,M21),'Referencia Pista'!$D$2:$G$203,2,0)/1000))))),2)/86400</f>
        <v>#N/A</v>
      </c>
      <c r="T21" s="13"/>
      <c r="U21" s="13"/>
      <c r="V21" s="13"/>
      <c r="W21" s="13"/>
      <c r="X21" s="13"/>
    </row>
    <row r="22" spans="1:24" ht="14.25" x14ac:dyDescent="0.25">
      <c r="A22" s="13"/>
      <c r="B22" s="37">
        <v>13</v>
      </c>
      <c r="C22" s="55"/>
      <c r="D22" s="51"/>
      <c r="E22" s="51"/>
      <c r="F22" s="51"/>
      <c r="G22" s="56"/>
      <c r="H22" s="30"/>
      <c r="I22" s="61"/>
      <c r="J22" s="13"/>
      <c r="K22" s="61"/>
      <c r="L22" s="13"/>
      <c r="M22" s="61"/>
      <c r="N22" s="13"/>
      <c r="O22" s="67"/>
      <c r="P22" s="13"/>
      <c r="Q22" s="76" t="e">
        <f>+ROUNDDOWN(((VLOOKUP(CONCATENATE(I22,K22,M22),'Referencia Pista'!$D$2:$G$203,4,0)/(VLOOKUP(CONCATENATE(I22,K22,M22),'Referencia Pista'!$D$2:$G$203,3,0)-LN(LN(VLOOKUP(CONCATENATE(I22,K22,M22),'Referencia Pista'!$D$2:$G$203,2,0)/O22))))),2)/86400</f>
        <v>#N/A</v>
      </c>
      <c r="R22" s="15"/>
      <c r="S22" s="73" t="e">
        <f>+ROUNDDOWN(((VLOOKUP(CONCATENATE(I22,K22,M22),'Referencia Pista'!$D$2:$G$203,4,0)/(VLOOKUP(CONCATENATE(I22,K22,M22),'Referencia Pista'!$D$2:$G$203,3,0)-LN(LN(VLOOKUP(CONCATENATE(I22,K22,M22),'Referencia Pista'!$D$2:$G$203,2,0)/1000))))),2)/86400</f>
        <v>#N/A</v>
      </c>
      <c r="T22" s="13"/>
      <c r="U22" s="13"/>
      <c r="V22" s="13"/>
      <c r="W22" s="13"/>
      <c r="X22" s="13"/>
    </row>
    <row r="23" spans="1:24" ht="14.25" x14ac:dyDescent="0.25">
      <c r="A23" s="13"/>
      <c r="B23" s="37">
        <v>14</v>
      </c>
      <c r="C23" s="55"/>
      <c r="D23" s="51"/>
      <c r="E23" s="51"/>
      <c r="F23" s="51"/>
      <c r="G23" s="56"/>
      <c r="H23" s="30"/>
      <c r="I23" s="61"/>
      <c r="J23" s="13"/>
      <c r="K23" s="61"/>
      <c r="L23" s="13"/>
      <c r="M23" s="61"/>
      <c r="N23" s="13"/>
      <c r="O23" s="67"/>
      <c r="P23" s="13"/>
      <c r="Q23" s="76" t="e">
        <f>+ROUNDDOWN(((VLOOKUP(CONCATENATE(I23,K23,M23),'Referencia Pista'!$D$2:$G$203,4,0)/(VLOOKUP(CONCATENATE(I23,K23,M23),'Referencia Pista'!$D$2:$G$203,3,0)-LN(LN(VLOOKUP(CONCATENATE(I23,K23,M23),'Referencia Pista'!$D$2:$G$203,2,0)/O23))))),2)/86400</f>
        <v>#N/A</v>
      </c>
      <c r="R23" s="15"/>
      <c r="S23" s="73" t="e">
        <f>+ROUNDDOWN(((VLOOKUP(CONCATENATE(I23,K23,M23),'Referencia Pista'!$D$2:$G$203,4,0)/(VLOOKUP(CONCATENATE(I23,K23,M23),'Referencia Pista'!$D$2:$G$203,3,0)-LN(LN(VLOOKUP(CONCATENATE(I23,K23,M23),'Referencia Pista'!$D$2:$G$203,2,0)/1000))))),2)/86400</f>
        <v>#N/A</v>
      </c>
      <c r="T23" s="13"/>
      <c r="U23" s="13"/>
      <c r="V23" s="13"/>
      <c r="W23" s="13"/>
      <c r="X23" s="13"/>
    </row>
    <row r="24" spans="1:24" ht="14.25" x14ac:dyDescent="0.25">
      <c r="A24" s="13"/>
      <c r="B24" s="37">
        <v>15</v>
      </c>
      <c r="C24" s="55"/>
      <c r="D24" s="51"/>
      <c r="E24" s="51"/>
      <c r="F24" s="51"/>
      <c r="G24" s="56"/>
      <c r="H24" s="30"/>
      <c r="I24" s="61"/>
      <c r="J24" s="13"/>
      <c r="K24" s="61"/>
      <c r="L24" s="13"/>
      <c r="M24" s="61"/>
      <c r="N24" s="13"/>
      <c r="O24" s="67"/>
      <c r="P24" s="13"/>
      <c r="Q24" s="76" t="e">
        <f>+ROUNDDOWN(((VLOOKUP(CONCATENATE(I24,K24,M24),'Referencia Pista'!$D$2:$G$203,4,0)/(VLOOKUP(CONCATENATE(I24,K24,M24),'Referencia Pista'!$D$2:$G$203,3,0)-LN(LN(VLOOKUP(CONCATENATE(I24,K24,M24),'Referencia Pista'!$D$2:$G$203,2,0)/O24))))),2)/86400</f>
        <v>#N/A</v>
      </c>
      <c r="R24" s="15"/>
      <c r="S24" s="73" t="e">
        <f>+ROUNDDOWN(((VLOOKUP(CONCATENATE(I24,K24,M24),'Referencia Pista'!$D$2:$G$203,4,0)/(VLOOKUP(CONCATENATE(I24,K24,M24),'Referencia Pista'!$D$2:$G$203,3,0)-LN(LN(VLOOKUP(CONCATENATE(I24,K24,M24),'Referencia Pista'!$D$2:$G$203,2,0)/1000))))),2)/86400</f>
        <v>#N/A</v>
      </c>
      <c r="T24" s="13"/>
      <c r="U24" s="13"/>
      <c r="V24" s="13"/>
      <c r="W24" s="13"/>
      <c r="X24" s="13"/>
    </row>
    <row r="25" spans="1:24" ht="14.25" x14ac:dyDescent="0.25">
      <c r="A25" s="13"/>
      <c r="B25" s="37">
        <v>16</v>
      </c>
      <c r="C25" s="55"/>
      <c r="D25" s="51"/>
      <c r="E25" s="51"/>
      <c r="F25" s="51"/>
      <c r="G25" s="56"/>
      <c r="H25" s="30"/>
      <c r="I25" s="61"/>
      <c r="J25" s="13"/>
      <c r="K25" s="61"/>
      <c r="L25" s="13"/>
      <c r="M25" s="61"/>
      <c r="N25" s="13"/>
      <c r="O25" s="67"/>
      <c r="P25" s="13"/>
      <c r="Q25" s="76" t="e">
        <f>+ROUNDDOWN(((VLOOKUP(CONCATENATE(I25,K25,M25),'Referencia Pista'!$D$2:$G$203,4,0)/(VLOOKUP(CONCATENATE(I25,K25,M25),'Referencia Pista'!$D$2:$G$203,3,0)-LN(LN(VLOOKUP(CONCATENATE(I25,K25,M25),'Referencia Pista'!$D$2:$G$203,2,0)/O25))))),2)/86400</f>
        <v>#N/A</v>
      </c>
      <c r="R25" s="15"/>
      <c r="S25" s="73" t="e">
        <f>+ROUNDDOWN(((VLOOKUP(CONCATENATE(I25,K25,M25),'Referencia Pista'!$D$2:$G$203,4,0)/(VLOOKUP(CONCATENATE(I25,K25,M25),'Referencia Pista'!$D$2:$G$203,3,0)-LN(LN(VLOOKUP(CONCATENATE(I25,K25,M25),'Referencia Pista'!$D$2:$G$203,2,0)/1000))))),2)/86400</f>
        <v>#N/A</v>
      </c>
      <c r="T25" s="13"/>
      <c r="U25" s="13"/>
      <c r="V25" s="13"/>
      <c r="W25" s="13"/>
      <c r="X25" s="13"/>
    </row>
    <row r="26" spans="1:24" ht="14.25" x14ac:dyDescent="0.25">
      <c r="A26" s="13"/>
      <c r="B26" s="37">
        <v>17</v>
      </c>
      <c r="C26" s="55"/>
      <c r="D26" s="51"/>
      <c r="E26" s="51"/>
      <c r="F26" s="51"/>
      <c r="G26" s="56"/>
      <c r="H26" s="30"/>
      <c r="I26" s="61"/>
      <c r="J26" s="13"/>
      <c r="K26" s="61"/>
      <c r="L26" s="13"/>
      <c r="M26" s="61"/>
      <c r="N26" s="13"/>
      <c r="O26" s="67"/>
      <c r="P26" s="13"/>
      <c r="Q26" s="76" t="e">
        <f>+ROUNDDOWN(((VLOOKUP(CONCATENATE(I26,K26,M26),'Referencia Pista'!$D$2:$G$203,4,0)/(VLOOKUP(CONCATENATE(I26,K26,M26),'Referencia Pista'!$D$2:$G$203,3,0)-LN(LN(VLOOKUP(CONCATENATE(I26,K26,M26),'Referencia Pista'!$D$2:$G$203,2,0)/O26))))),2)/86400</f>
        <v>#N/A</v>
      </c>
      <c r="R26" s="15"/>
      <c r="S26" s="73" t="e">
        <f>+ROUNDDOWN(((VLOOKUP(CONCATENATE(I26,K26,M26),'Referencia Pista'!$D$2:$G$203,4,0)/(VLOOKUP(CONCATENATE(I26,K26,M26),'Referencia Pista'!$D$2:$G$203,3,0)-LN(LN(VLOOKUP(CONCATENATE(I26,K26,M26),'Referencia Pista'!$D$2:$G$203,2,0)/1000))))),2)/86400</f>
        <v>#N/A</v>
      </c>
      <c r="T26" s="13"/>
      <c r="U26" s="13"/>
      <c r="V26" s="13"/>
      <c r="W26" s="13"/>
      <c r="X26" s="13"/>
    </row>
    <row r="27" spans="1:24" ht="14.25" x14ac:dyDescent="0.25">
      <c r="A27" s="13"/>
      <c r="B27" s="37">
        <v>18</v>
      </c>
      <c r="C27" s="55"/>
      <c r="D27" s="51"/>
      <c r="E27" s="51"/>
      <c r="F27" s="51"/>
      <c r="G27" s="56"/>
      <c r="H27" s="30"/>
      <c r="I27" s="61"/>
      <c r="J27" s="13"/>
      <c r="K27" s="61"/>
      <c r="L27" s="13"/>
      <c r="M27" s="61"/>
      <c r="N27" s="13"/>
      <c r="O27" s="67"/>
      <c r="P27" s="13"/>
      <c r="Q27" s="76" t="e">
        <f>+ROUNDDOWN(((VLOOKUP(CONCATENATE(I27,K27,M27),'Referencia Pista'!$D$2:$G$203,4,0)/(VLOOKUP(CONCATENATE(I27,K27,M27),'Referencia Pista'!$D$2:$G$203,3,0)-LN(LN(VLOOKUP(CONCATENATE(I27,K27,M27),'Referencia Pista'!$D$2:$G$203,2,0)/O27))))),2)/86400</f>
        <v>#N/A</v>
      </c>
      <c r="R27" s="15"/>
      <c r="S27" s="73" t="e">
        <f>+ROUNDDOWN(((VLOOKUP(CONCATENATE(I27,K27,M27),'Referencia Pista'!$D$2:$G$203,4,0)/(VLOOKUP(CONCATENATE(I27,K27,M27),'Referencia Pista'!$D$2:$G$203,3,0)-LN(LN(VLOOKUP(CONCATENATE(I27,K27,M27),'Referencia Pista'!$D$2:$G$203,2,0)/1000))))),2)/86400</f>
        <v>#N/A</v>
      </c>
      <c r="T27" s="13"/>
      <c r="U27" s="13"/>
      <c r="V27" s="13"/>
      <c r="W27" s="13"/>
      <c r="X27" s="13"/>
    </row>
    <row r="28" spans="1:24" ht="14.25" x14ac:dyDescent="0.25">
      <c r="A28" s="13"/>
      <c r="B28" s="37">
        <v>19</v>
      </c>
      <c r="C28" s="55"/>
      <c r="D28" s="51"/>
      <c r="E28" s="51"/>
      <c r="F28" s="51"/>
      <c r="G28" s="56"/>
      <c r="H28" s="30"/>
      <c r="I28" s="61"/>
      <c r="J28" s="13"/>
      <c r="K28" s="61"/>
      <c r="L28" s="13"/>
      <c r="M28" s="61"/>
      <c r="N28" s="13"/>
      <c r="O28" s="67"/>
      <c r="P28" s="13"/>
      <c r="Q28" s="76" t="e">
        <f>+ROUNDDOWN(((VLOOKUP(CONCATENATE(I28,K28,M28),'Referencia Pista'!$D$2:$G$203,4,0)/(VLOOKUP(CONCATENATE(I28,K28,M28),'Referencia Pista'!$D$2:$G$203,3,0)-LN(LN(VLOOKUP(CONCATENATE(I28,K28,M28),'Referencia Pista'!$D$2:$G$203,2,0)/O28))))),2)/86400</f>
        <v>#N/A</v>
      </c>
      <c r="R28" s="15"/>
      <c r="S28" s="73" t="e">
        <f>+ROUNDDOWN(((VLOOKUP(CONCATENATE(I28,K28,M28),'Referencia Pista'!$D$2:$G$203,4,0)/(VLOOKUP(CONCATENATE(I28,K28,M28),'Referencia Pista'!$D$2:$G$203,3,0)-LN(LN(VLOOKUP(CONCATENATE(I28,K28,M28),'Referencia Pista'!$D$2:$G$203,2,0)/1000))))),2)/86400</f>
        <v>#N/A</v>
      </c>
      <c r="T28" s="13"/>
      <c r="U28" s="13"/>
      <c r="V28" s="13"/>
      <c r="W28" s="13"/>
      <c r="X28" s="13"/>
    </row>
    <row r="29" spans="1:24" ht="14.25" x14ac:dyDescent="0.25">
      <c r="A29" s="13"/>
      <c r="B29" s="37">
        <v>20</v>
      </c>
      <c r="C29" s="55"/>
      <c r="D29" s="51"/>
      <c r="E29" s="51"/>
      <c r="F29" s="51"/>
      <c r="G29" s="56"/>
      <c r="H29" s="30"/>
      <c r="I29" s="61"/>
      <c r="J29" s="13"/>
      <c r="K29" s="61"/>
      <c r="L29" s="13"/>
      <c r="M29" s="61"/>
      <c r="N29" s="13"/>
      <c r="O29" s="67"/>
      <c r="P29" s="13"/>
      <c r="Q29" s="76" t="e">
        <f>+ROUNDDOWN(((VLOOKUP(CONCATENATE(I29,K29,M29),'Referencia Pista'!$D$2:$G$203,4,0)/(VLOOKUP(CONCATENATE(I29,K29,M29),'Referencia Pista'!$D$2:$G$203,3,0)-LN(LN(VLOOKUP(CONCATENATE(I29,K29,M29),'Referencia Pista'!$D$2:$G$203,2,0)/O29))))),2)/86400</f>
        <v>#N/A</v>
      </c>
      <c r="R29" s="15"/>
      <c r="S29" s="73" t="e">
        <f>+ROUNDDOWN(((VLOOKUP(CONCATENATE(I29,K29,M29),'Referencia Pista'!$D$2:$G$203,4,0)/(VLOOKUP(CONCATENATE(I29,K29,M29),'Referencia Pista'!$D$2:$G$203,3,0)-LN(LN(VLOOKUP(CONCATENATE(I29,K29,M29),'Referencia Pista'!$D$2:$G$203,2,0)/1000))))),2)/86400</f>
        <v>#N/A</v>
      </c>
      <c r="T29" s="13"/>
      <c r="U29" s="13"/>
      <c r="V29" s="13"/>
      <c r="W29" s="13"/>
      <c r="X29" s="13"/>
    </row>
    <row r="30" spans="1:24" ht="14.25" x14ac:dyDescent="0.25">
      <c r="A30" s="13"/>
      <c r="B30" s="37">
        <v>21</v>
      </c>
      <c r="C30" s="55"/>
      <c r="D30" s="51"/>
      <c r="E30" s="51"/>
      <c r="F30" s="51"/>
      <c r="G30" s="56"/>
      <c r="H30" s="30"/>
      <c r="I30" s="61"/>
      <c r="J30" s="13"/>
      <c r="K30" s="61"/>
      <c r="L30" s="13"/>
      <c r="M30" s="61"/>
      <c r="N30" s="13"/>
      <c r="O30" s="67"/>
      <c r="P30" s="13"/>
      <c r="Q30" s="76" t="e">
        <f>+ROUNDDOWN(((VLOOKUP(CONCATENATE(I30,K30,M30),'Referencia Pista'!$D$2:$G$203,4,0)/(VLOOKUP(CONCATENATE(I30,K30,M30),'Referencia Pista'!$D$2:$G$203,3,0)-LN(LN(VLOOKUP(CONCATENATE(I30,K30,M30),'Referencia Pista'!$D$2:$G$203,2,0)/O30))))),2)/86400</f>
        <v>#N/A</v>
      </c>
      <c r="R30" s="15"/>
      <c r="S30" s="73" t="e">
        <f>+ROUNDDOWN(((VLOOKUP(CONCATENATE(I30,K30,M30),'Referencia Pista'!$D$2:$G$203,4,0)/(VLOOKUP(CONCATENATE(I30,K30,M30),'Referencia Pista'!$D$2:$G$203,3,0)-LN(LN(VLOOKUP(CONCATENATE(I30,K30,M30),'Referencia Pista'!$D$2:$G$203,2,0)/1000))))),2)/86400</f>
        <v>#N/A</v>
      </c>
      <c r="T30" s="13"/>
      <c r="U30" s="13"/>
      <c r="V30" s="13"/>
      <c r="W30" s="13"/>
      <c r="X30" s="13"/>
    </row>
    <row r="31" spans="1:24" ht="14.25" x14ac:dyDescent="0.25">
      <c r="A31" s="13"/>
      <c r="B31" s="37">
        <v>22</v>
      </c>
      <c r="C31" s="55"/>
      <c r="D31" s="51"/>
      <c r="E31" s="51"/>
      <c r="F31" s="51"/>
      <c r="G31" s="56"/>
      <c r="H31" s="30"/>
      <c r="I31" s="61"/>
      <c r="J31" s="13"/>
      <c r="K31" s="61"/>
      <c r="L31" s="13"/>
      <c r="M31" s="61"/>
      <c r="N31" s="13"/>
      <c r="O31" s="67"/>
      <c r="P31" s="13"/>
      <c r="Q31" s="76" t="e">
        <f>+ROUNDDOWN(((VLOOKUP(CONCATENATE(I31,K31,M31),'Referencia Pista'!$D$2:$G$203,4,0)/(VLOOKUP(CONCATENATE(I31,K31,M31),'Referencia Pista'!$D$2:$G$203,3,0)-LN(LN(VLOOKUP(CONCATENATE(I31,K31,M31),'Referencia Pista'!$D$2:$G$203,2,0)/O31))))),2)/86400</f>
        <v>#N/A</v>
      </c>
      <c r="R31" s="15"/>
      <c r="S31" s="73" t="e">
        <f>+ROUNDDOWN(((VLOOKUP(CONCATENATE(I31,K31,M31),'Referencia Pista'!$D$2:$G$203,4,0)/(VLOOKUP(CONCATENATE(I31,K31,M31),'Referencia Pista'!$D$2:$G$203,3,0)-LN(LN(VLOOKUP(CONCATENATE(I31,K31,M31),'Referencia Pista'!$D$2:$G$203,2,0)/1000))))),2)/86400</f>
        <v>#N/A</v>
      </c>
      <c r="T31" s="13"/>
      <c r="U31" s="13"/>
      <c r="V31" s="13"/>
      <c r="W31" s="13"/>
      <c r="X31" s="13"/>
    </row>
    <row r="32" spans="1:24" ht="14.25" x14ac:dyDescent="0.25">
      <c r="A32" s="13"/>
      <c r="B32" s="37">
        <v>23</v>
      </c>
      <c r="C32" s="55"/>
      <c r="D32" s="51"/>
      <c r="E32" s="51"/>
      <c r="F32" s="51"/>
      <c r="G32" s="56"/>
      <c r="H32" s="30"/>
      <c r="I32" s="61"/>
      <c r="J32" s="13"/>
      <c r="K32" s="61"/>
      <c r="L32" s="13"/>
      <c r="M32" s="61"/>
      <c r="N32" s="13"/>
      <c r="O32" s="67"/>
      <c r="P32" s="13"/>
      <c r="Q32" s="76" t="e">
        <f>+ROUNDDOWN(((VLOOKUP(CONCATENATE(I32,K32,M32),'Referencia Pista'!$D$2:$G$203,4,0)/(VLOOKUP(CONCATENATE(I32,K32,M32),'Referencia Pista'!$D$2:$G$203,3,0)-LN(LN(VLOOKUP(CONCATENATE(I32,K32,M32),'Referencia Pista'!$D$2:$G$203,2,0)/O32))))),2)/86400</f>
        <v>#N/A</v>
      </c>
      <c r="R32" s="15"/>
      <c r="S32" s="73" t="e">
        <f>+ROUNDDOWN(((VLOOKUP(CONCATENATE(I32,K32,M32),'Referencia Pista'!$D$2:$G$203,4,0)/(VLOOKUP(CONCATENATE(I32,K32,M32),'Referencia Pista'!$D$2:$G$203,3,0)-LN(LN(VLOOKUP(CONCATENATE(I32,K32,M32),'Referencia Pista'!$D$2:$G$203,2,0)/1000))))),2)/86400</f>
        <v>#N/A</v>
      </c>
      <c r="T32" s="13"/>
      <c r="U32" s="13"/>
      <c r="V32" s="13"/>
      <c r="W32" s="13"/>
      <c r="X32" s="13"/>
    </row>
    <row r="33" spans="1:24" ht="14.25" x14ac:dyDescent="0.25">
      <c r="A33" s="13"/>
      <c r="B33" s="37">
        <v>24</v>
      </c>
      <c r="C33" s="55"/>
      <c r="D33" s="51"/>
      <c r="E33" s="51"/>
      <c r="F33" s="51"/>
      <c r="G33" s="56"/>
      <c r="H33" s="30"/>
      <c r="I33" s="61"/>
      <c r="J33" s="13"/>
      <c r="K33" s="61"/>
      <c r="L33" s="13"/>
      <c r="M33" s="61"/>
      <c r="N33" s="13"/>
      <c r="O33" s="67"/>
      <c r="P33" s="13"/>
      <c r="Q33" s="76" t="e">
        <f>+ROUNDDOWN(((VLOOKUP(CONCATENATE(I33,K33,M33),'Referencia Pista'!$D$2:$G$203,4,0)/(VLOOKUP(CONCATENATE(I33,K33,M33),'Referencia Pista'!$D$2:$G$203,3,0)-LN(LN(VLOOKUP(CONCATENATE(I33,K33,M33),'Referencia Pista'!$D$2:$G$203,2,0)/O33))))),2)/86400</f>
        <v>#N/A</v>
      </c>
      <c r="R33" s="15"/>
      <c r="S33" s="73" t="e">
        <f>+ROUNDDOWN(((VLOOKUP(CONCATENATE(I33,K33,M33),'Referencia Pista'!$D$2:$G$203,4,0)/(VLOOKUP(CONCATENATE(I33,K33,M33),'Referencia Pista'!$D$2:$G$203,3,0)-LN(LN(VLOOKUP(CONCATENATE(I33,K33,M33),'Referencia Pista'!$D$2:$G$203,2,0)/1000))))),2)/86400</f>
        <v>#N/A</v>
      </c>
      <c r="T33" s="13"/>
      <c r="U33" s="13"/>
      <c r="V33" s="13"/>
      <c r="W33" s="13"/>
      <c r="X33" s="13"/>
    </row>
    <row r="34" spans="1:24" ht="14.25" x14ac:dyDescent="0.25">
      <c r="A34" s="13"/>
      <c r="B34" s="37">
        <v>25</v>
      </c>
      <c r="C34" s="55"/>
      <c r="D34" s="51"/>
      <c r="E34" s="51"/>
      <c r="F34" s="51"/>
      <c r="G34" s="56"/>
      <c r="H34" s="30"/>
      <c r="I34" s="61"/>
      <c r="J34" s="13"/>
      <c r="K34" s="61"/>
      <c r="L34" s="13"/>
      <c r="M34" s="61"/>
      <c r="N34" s="13"/>
      <c r="O34" s="67"/>
      <c r="P34" s="13"/>
      <c r="Q34" s="76" t="e">
        <f>+ROUNDDOWN(((VLOOKUP(CONCATENATE(I34,K34,M34),'Referencia Pista'!$D$2:$G$203,4,0)/(VLOOKUP(CONCATENATE(I34,K34,M34),'Referencia Pista'!$D$2:$G$203,3,0)-LN(LN(VLOOKUP(CONCATENATE(I34,K34,M34),'Referencia Pista'!$D$2:$G$203,2,0)/O34))))),2)/86400</f>
        <v>#N/A</v>
      </c>
      <c r="R34" s="15"/>
      <c r="S34" s="73" t="e">
        <f>+ROUNDDOWN(((VLOOKUP(CONCATENATE(I34,K34,M34),'Referencia Pista'!$D$2:$G$203,4,0)/(VLOOKUP(CONCATENATE(I34,K34,M34),'Referencia Pista'!$D$2:$G$203,3,0)-LN(LN(VLOOKUP(CONCATENATE(I34,K34,M34),'Referencia Pista'!$D$2:$G$203,2,0)/1000))))),2)/86400</f>
        <v>#N/A</v>
      </c>
      <c r="T34" s="13"/>
      <c r="U34" s="13"/>
      <c r="V34" s="13"/>
      <c r="W34" s="13"/>
      <c r="X34" s="13"/>
    </row>
    <row r="35" spans="1:24" ht="14.25" x14ac:dyDescent="0.25">
      <c r="A35" s="13"/>
      <c r="B35" s="37">
        <v>26</v>
      </c>
      <c r="C35" s="55"/>
      <c r="D35" s="51"/>
      <c r="E35" s="51"/>
      <c r="F35" s="51"/>
      <c r="G35" s="56"/>
      <c r="H35" s="30"/>
      <c r="I35" s="61"/>
      <c r="J35" s="13"/>
      <c r="K35" s="61"/>
      <c r="L35" s="13"/>
      <c r="M35" s="61"/>
      <c r="N35" s="13"/>
      <c r="O35" s="67"/>
      <c r="P35" s="13"/>
      <c r="Q35" s="76" t="e">
        <f>+ROUNDDOWN(((VLOOKUP(CONCATENATE(I35,K35,M35),'Referencia Pista'!$D$2:$G$203,4,0)/(VLOOKUP(CONCATENATE(I35,K35,M35),'Referencia Pista'!$D$2:$G$203,3,0)-LN(LN(VLOOKUP(CONCATENATE(I35,K35,M35),'Referencia Pista'!$D$2:$G$203,2,0)/O35))))),2)/86400</f>
        <v>#N/A</v>
      </c>
      <c r="R35" s="15"/>
      <c r="S35" s="73" t="e">
        <f>+ROUNDDOWN(((VLOOKUP(CONCATENATE(I35,K35,M35),'Referencia Pista'!$D$2:$G$203,4,0)/(VLOOKUP(CONCATENATE(I35,K35,M35),'Referencia Pista'!$D$2:$G$203,3,0)-LN(LN(VLOOKUP(CONCATENATE(I35,K35,M35),'Referencia Pista'!$D$2:$G$203,2,0)/1000))))),2)/86400</f>
        <v>#N/A</v>
      </c>
      <c r="T35" s="13"/>
      <c r="U35" s="13"/>
      <c r="V35" s="13"/>
      <c r="W35" s="13"/>
      <c r="X35" s="13"/>
    </row>
    <row r="36" spans="1:24" ht="14.25" x14ac:dyDescent="0.25">
      <c r="A36" s="13"/>
      <c r="B36" s="37">
        <v>27</v>
      </c>
      <c r="C36" s="55"/>
      <c r="D36" s="51"/>
      <c r="E36" s="51"/>
      <c r="F36" s="51"/>
      <c r="G36" s="56"/>
      <c r="H36" s="30"/>
      <c r="I36" s="61"/>
      <c r="J36" s="13"/>
      <c r="K36" s="61"/>
      <c r="L36" s="13"/>
      <c r="M36" s="61"/>
      <c r="N36" s="13"/>
      <c r="O36" s="67"/>
      <c r="P36" s="13"/>
      <c r="Q36" s="76" t="e">
        <f>+ROUNDDOWN(((VLOOKUP(CONCATENATE(I36,K36,M36),'Referencia Pista'!$D$2:$G$203,4,0)/(VLOOKUP(CONCATENATE(I36,K36,M36),'Referencia Pista'!$D$2:$G$203,3,0)-LN(LN(VLOOKUP(CONCATENATE(I36,K36,M36),'Referencia Pista'!$D$2:$G$203,2,0)/O36))))),2)/86400</f>
        <v>#N/A</v>
      </c>
      <c r="R36" s="15"/>
      <c r="S36" s="73" t="e">
        <f>+ROUNDDOWN(((VLOOKUP(CONCATENATE(I36,K36,M36),'Referencia Pista'!$D$2:$G$203,4,0)/(VLOOKUP(CONCATENATE(I36,K36,M36),'Referencia Pista'!$D$2:$G$203,3,0)-LN(LN(VLOOKUP(CONCATENATE(I36,K36,M36),'Referencia Pista'!$D$2:$G$203,2,0)/1000))))),2)/86400</f>
        <v>#N/A</v>
      </c>
      <c r="T36" s="13"/>
      <c r="U36" s="13"/>
      <c r="V36" s="13"/>
      <c r="W36" s="13"/>
      <c r="X36" s="13"/>
    </row>
    <row r="37" spans="1:24" ht="14.25" x14ac:dyDescent="0.25">
      <c r="A37" s="13"/>
      <c r="B37" s="37">
        <v>28</v>
      </c>
      <c r="C37" s="55"/>
      <c r="D37" s="51"/>
      <c r="E37" s="51"/>
      <c r="F37" s="51"/>
      <c r="G37" s="56"/>
      <c r="H37" s="30"/>
      <c r="I37" s="61"/>
      <c r="J37" s="13"/>
      <c r="K37" s="61"/>
      <c r="L37" s="13"/>
      <c r="M37" s="61"/>
      <c r="N37" s="13"/>
      <c r="O37" s="67"/>
      <c r="P37" s="13"/>
      <c r="Q37" s="76" t="e">
        <f>+ROUNDDOWN(((VLOOKUP(CONCATENATE(I37,K37,M37),'Referencia Pista'!$D$2:$G$203,4,0)/(VLOOKUP(CONCATENATE(I37,K37,M37),'Referencia Pista'!$D$2:$G$203,3,0)-LN(LN(VLOOKUP(CONCATENATE(I37,K37,M37),'Referencia Pista'!$D$2:$G$203,2,0)/O37))))),2)/86400</f>
        <v>#N/A</v>
      </c>
      <c r="R37" s="15"/>
      <c r="S37" s="73" t="e">
        <f>+ROUNDDOWN(((VLOOKUP(CONCATENATE(I37,K37,M37),'Referencia Pista'!$D$2:$G$203,4,0)/(VLOOKUP(CONCATENATE(I37,K37,M37),'Referencia Pista'!$D$2:$G$203,3,0)-LN(LN(VLOOKUP(CONCATENATE(I37,K37,M37),'Referencia Pista'!$D$2:$G$203,2,0)/1000))))),2)/86400</f>
        <v>#N/A</v>
      </c>
      <c r="T37" s="13"/>
      <c r="U37" s="13"/>
      <c r="V37" s="13"/>
      <c r="W37" s="13"/>
      <c r="X37" s="13"/>
    </row>
    <row r="38" spans="1:24" ht="14.25" x14ac:dyDescent="0.25">
      <c r="A38" s="13"/>
      <c r="B38" s="37">
        <v>29</v>
      </c>
      <c r="C38" s="55"/>
      <c r="D38" s="51"/>
      <c r="E38" s="51"/>
      <c r="F38" s="51"/>
      <c r="G38" s="56"/>
      <c r="H38" s="30"/>
      <c r="I38" s="61"/>
      <c r="J38" s="13"/>
      <c r="K38" s="61"/>
      <c r="L38" s="13"/>
      <c r="M38" s="61"/>
      <c r="N38" s="13"/>
      <c r="O38" s="67"/>
      <c r="P38" s="13"/>
      <c r="Q38" s="76" t="e">
        <f>+ROUNDDOWN(((VLOOKUP(CONCATENATE(I38,K38,M38),'Referencia Pista'!$D$2:$G$203,4,0)/(VLOOKUP(CONCATENATE(I38,K38,M38),'Referencia Pista'!$D$2:$G$203,3,0)-LN(LN(VLOOKUP(CONCATENATE(I38,K38,M38),'Referencia Pista'!$D$2:$G$203,2,0)/O38))))),2)/86400</f>
        <v>#N/A</v>
      </c>
      <c r="R38" s="15"/>
      <c r="S38" s="73" t="e">
        <f>+ROUNDDOWN(((VLOOKUP(CONCATENATE(I38,K38,M38),'Referencia Pista'!$D$2:$G$203,4,0)/(VLOOKUP(CONCATENATE(I38,K38,M38),'Referencia Pista'!$D$2:$G$203,3,0)-LN(LN(VLOOKUP(CONCATENATE(I38,K38,M38),'Referencia Pista'!$D$2:$G$203,2,0)/1000))))),2)/86400</f>
        <v>#N/A</v>
      </c>
      <c r="T38" s="13"/>
      <c r="U38" s="13"/>
      <c r="V38" s="13"/>
      <c r="W38" s="13"/>
      <c r="X38" s="13"/>
    </row>
    <row r="39" spans="1:24" ht="14.25" x14ac:dyDescent="0.25">
      <c r="A39" s="13"/>
      <c r="B39" s="37">
        <v>30</v>
      </c>
      <c r="C39" s="55"/>
      <c r="D39" s="51"/>
      <c r="E39" s="51"/>
      <c r="F39" s="51"/>
      <c r="G39" s="56"/>
      <c r="H39" s="30"/>
      <c r="I39" s="61"/>
      <c r="J39" s="13"/>
      <c r="K39" s="61"/>
      <c r="L39" s="13"/>
      <c r="M39" s="61"/>
      <c r="N39" s="13"/>
      <c r="O39" s="67"/>
      <c r="P39" s="13"/>
      <c r="Q39" s="76" t="e">
        <f>+ROUNDDOWN(((VLOOKUP(CONCATENATE(I39,K39,M39),'Referencia Pista'!$D$2:$G$203,4,0)/(VLOOKUP(CONCATENATE(I39,K39,M39),'Referencia Pista'!$D$2:$G$203,3,0)-LN(LN(VLOOKUP(CONCATENATE(I39,K39,M39),'Referencia Pista'!$D$2:$G$203,2,0)/O39))))),2)/86400</f>
        <v>#N/A</v>
      </c>
      <c r="R39" s="15"/>
      <c r="S39" s="73" t="e">
        <f>+ROUNDDOWN(((VLOOKUP(CONCATENATE(I39,K39,M39),'Referencia Pista'!$D$2:$G$203,4,0)/(VLOOKUP(CONCATENATE(I39,K39,M39),'Referencia Pista'!$D$2:$G$203,3,0)-LN(LN(VLOOKUP(CONCATENATE(I39,K39,M39),'Referencia Pista'!$D$2:$G$203,2,0)/1000))))),2)/86400</f>
        <v>#N/A</v>
      </c>
      <c r="T39" s="13"/>
      <c r="U39" s="13"/>
      <c r="V39" s="13"/>
      <c r="W39" s="13"/>
      <c r="X39" s="13"/>
    </row>
    <row r="40" spans="1:24" ht="14.25" x14ac:dyDescent="0.25">
      <c r="A40" s="13"/>
      <c r="B40" s="37">
        <v>31</v>
      </c>
      <c r="C40" s="55"/>
      <c r="D40" s="51"/>
      <c r="E40" s="51"/>
      <c r="F40" s="51"/>
      <c r="G40" s="56"/>
      <c r="H40" s="30"/>
      <c r="I40" s="61"/>
      <c r="J40" s="13"/>
      <c r="K40" s="61"/>
      <c r="L40" s="13"/>
      <c r="M40" s="61"/>
      <c r="N40" s="13"/>
      <c r="O40" s="67"/>
      <c r="P40" s="13"/>
      <c r="Q40" s="76" t="e">
        <f>+ROUNDDOWN(((VLOOKUP(CONCATENATE(I40,K40,M40),'Referencia Pista'!$D$2:$G$203,4,0)/(VLOOKUP(CONCATENATE(I40,K40,M40),'Referencia Pista'!$D$2:$G$203,3,0)-LN(LN(VLOOKUP(CONCATENATE(I40,K40,M40),'Referencia Pista'!$D$2:$G$203,2,0)/O40))))),2)/86400</f>
        <v>#N/A</v>
      </c>
      <c r="R40" s="15"/>
      <c r="S40" s="73" t="e">
        <f>+ROUNDDOWN(((VLOOKUP(CONCATENATE(I40,K40,M40),'Referencia Pista'!$D$2:$G$203,4,0)/(VLOOKUP(CONCATENATE(I40,K40,M40),'Referencia Pista'!$D$2:$G$203,3,0)-LN(LN(VLOOKUP(CONCATENATE(I40,K40,M40),'Referencia Pista'!$D$2:$G$203,2,0)/1000))))),2)/86400</f>
        <v>#N/A</v>
      </c>
      <c r="T40" s="13"/>
      <c r="U40" s="13"/>
      <c r="V40" s="13"/>
      <c r="W40" s="13"/>
      <c r="X40" s="13"/>
    </row>
    <row r="41" spans="1:24" ht="14.25" x14ac:dyDescent="0.25">
      <c r="A41" s="13"/>
      <c r="B41" s="37">
        <v>32</v>
      </c>
      <c r="C41" s="55"/>
      <c r="D41" s="51"/>
      <c r="E41" s="51"/>
      <c r="F41" s="51"/>
      <c r="G41" s="56"/>
      <c r="H41" s="30"/>
      <c r="I41" s="61"/>
      <c r="J41" s="13"/>
      <c r="K41" s="61"/>
      <c r="L41" s="13"/>
      <c r="M41" s="61"/>
      <c r="N41" s="13"/>
      <c r="O41" s="67"/>
      <c r="P41" s="13"/>
      <c r="Q41" s="76" t="e">
        <f>+ROUNDDOWN(((VLOOKUP(CONCATENATE(I41,K41,M41),'Referencia Pista'!$D$2:$G$203,4,0)/(VLOOKUP(CONCATENATE(I41,K41,M41),'Referencia Pista'!$D$2:$G$203,3,0)-LN(LN(VLOOKUP(CONCATENATE(I41,K41,M41),'Referencia Pista'!$D$2:$G$203,2,0)/O41))))),2)/86400</f>
        <v>#N/A</v>
      </c>
      <c r="R41" s="15"/>
      <c r="S41" s="73" t="e">
        <f>+ROUNDDOWN(((VLOOKUP(CONCATENATE(I41,K41,M41),'Referencia Pista'!$D$2:$G$203,4,0)/(VLOOKUP(CONCATENATE(I41,K41,M41),'Referencia Pista'!$D$2:$G$203,3,0)-LN(LN(VLOOKUP(CONCATENATE(I41,K41,M41),'Referencia Pista'!$D$2:$G$203,2,0)/1000))))),2)/86400</f>
        <v>#N/A</v>
      </c>
      <c r="T41" s="13"/>
      <c r="U41" s="13"/>
      <c r="V41" s="13"/>
      <c r="W41" s="13"/>
      <c r="X41" s="13"/>
    </row>
    <row r="42" spans="1:24" ht="14.25" x14ac:dyDescent="0.25">
      <c r="A42" s="13"/>
      <c r="B42" s="37">
        <v>33</v>
      </c>
      <c r="C42" s="55"/>
      <c r="D42" s="51"/>
      <c r="E42" s="51"/>
      <c r="F42" s="51"/>
      <c r="G42" s="56"/>
      <c r="H42" s="30"/>
      <c r="I42" s="61"/>
      <c r="J42" s="13"/>
      <c r="K42" s="61"/>
      <c r="L42" s="13"/>
      <c r="M42" s="61"/>
      <c r="N42" s="13"/>
      <c r="O42" s="67"/>
      <c r="P42" s="13"/>
      <c r="Q42" s="76" t="e">
        <f>+ROUNDDOWN(((VLOOKUP(CONCATENATE(I42,K42,M42),'Referencia Pista'!$D$2:$G$203,4,0)/(VLOOKUP(CONCATENATE(I42,K42,M42),'Referencia Pista'!$D$2:$G$203,3,0)-LN(LN(VLOOKUP(CONCATENATE(I42,K42,M42),'Referencia Pista'!$D$2:$G$203,2,0)/O42))))),2)/86400</f>
        <v>#N/A</v>
      </c>
      <c r="R42" s="15"/>
      <c r="S42" s="73" t="e">
        <f>+ROUNDDOWN(((VLOOKUP(CONCATENATE(I42,K42,M42),'Referencia Pista'!$D$2:$G$203,4,0)/(VLOOKUP(CONCATENATE(I42,K42,M42),'Referencia Pista'!$D$2:$G$203,3,0)-LN(LN(VLOOKUP(CONCATENATE(I42,K42,M42),'Referencia Pista'!$D$2:$G$203,2,0)/1000))))),2)/86400</f>
        <v>#N/A</v>
      </c>
      <c r="T42" s="13"/>
      <c r="U42" s="13"/>
      <c r="V42" s="13"/>
      <c r="W42" s="13"/>
      <c r="X42" s="13"/>
    </row>
    <row r="43" spans="1:24" ht="14.25" x14ac:dyDescent="0.25">
      <c r="A43" s="13"/>
      <c r="B43" s="37">
        <v>34</v>
      </c>
      <c r="C43" s="55"/>
      <c r="D43" s="51"/>
      <c r="E43" s="51"/>
      <c r="F43" s="51"/>
      <c r="G43" s="56"/>
      <c r="H43" s="30"/>
      <c r="I43" s="61"/>
      <c r="J43" s="13"/>
      <c r="K43" s="61"/>
      <c r="L43" s="13"/>
      <c r="M43" s="61"/>
      <c r="N43" s="13"/>
      <c r="O43" s="67"/>
      <c r="P43" s="13"/>
      <c r="Q43" s="76" t="e">
        <f>+ROUNDDOWN(((VLOOKUP(CONCATENATE(I43,K43,M43),'Referencia Pista'!$D$2:$G$203,4,0)/(VLOOKUP(CONCATENATE(I43,K43,M43),'Referencia Pista'!$D$2:$G$203,3,0)-LN(LN(VLOOKUP(CONCATENATE(I43,K43,M43),'Referencia Pista'!$D$2:$G$203,2,0)/O43))))),2)/86400</f>
        <v>#N/A</v>
      </c>
      <c r="R43" s="15"/>
      <c r="S43" s="73" t="e">
        <f>+ROUNDDOWN(((VLOOKUP(CONCATENATE(I43,K43,M43),'Referencia Pista'!$D$2:$G$203,4,0)/(VLOOKUP(CONCATENATE(I43,K43,M43),'Referencia Pista'!$D$2:$G$203,3,0)-LN(LN(VLOOKUP(CONCATENATE(I43,K43,M43),'Referencia Pista'!$D$2:$G$203,2,0)/1000))))),2)/86400</f>
        <v>#N/A</v>
      </c>
      <c r="T43" s="13"/>
      <c r="U43" s="13"/>
      <c r="V43" s="13"/>
      <c r="W43" s="13"/>
      <c r="X43" s="13"/>
    </row>
    <row r="44" spans="1:24" ht="14.25" x14ac:dyDescent="0.25">
      <c r="A44" s="13"/>
      <c r="B44" s="37">
        <v>35</v>
      </c>
      <c r="C44" s="55"/>
      <c r="D44" s="51"/>
      <c r="E44" s="51"/>
      <c r="F44" s="51"/>
      <c r="G44" s="56"/>
      <c r="H44" s="30"/>
      <c r="I44" s="61"/>
      <c r="J44" s="13"/>
      <c r="K44" s="61"/>
      <c r="L44" s="13"/>
      <c r="M44" s="61"/>
      <c r="N44" s="13"/>
      <c r="O44" s="67"/>
      <c r="P44" s="13"/>
      <c r="Q44" s="76" t="e">
        <f>+ROUNDDOWN(((VLOOKUP(CONCATENATE(I44,K44,M44),'Referencia Pista'!$D$2:$G$203,4,0)/(VLOOKUP(CONCATENATE(I44,K44,M44),'Referencia Pista'!$D$2:$G$203,3,0)-LN(LN(VLOOKUP(CONCATENATE(I44,K44,M44),'Referencia Pista'!$D$2:$G$203,2,0)/O44))))),2)/86400</f>
        <v>#N/A</v>
      </c>
      <c r="R44" s="15"/>
      <c r="S44" s="73" t="e">
        <f>+ROUNDDOWN(((VLOOKUP(CONCATENATE(I44,K44,M44),'Referencia Pista'!$D$2:$G$203,4,0)/(VLOOKUP(CONCATENATE(I44,K44,M44),'Referencia Pista'!$D$2:$G$203,3,0)-LN(LN(VLOOKUP(CONCATENATE(I44,K44,M44),'Referencia Pista'!$D$2:$G$203,2,0)/1000))))),2)/86400</f>
        <v>#N/A</v>
      </c>
      <c r="T44" s="13"/>
      <c r="U44" s="13"/>
      <c r="V44" s="13"/>
      <c r="W44" s="13"/>
      <c r="X44" s="13"/>
    </row>
    <row r="45" spans="1:24" ht="14.25" x14ac:dyDescent="0.25">
      <c r="A45" s="13"/>
      <c r="B45" s="37">
        <v>36</v>
      </c>
      <c r="C45" s="55"/>
      <c r="D45" s="51"/>
      <c r="E45" s="51"/>
      <c r="F45" s="51"/>
      <c r="G45" s="56"/>
      <c r="H45" s="30"/>
      <c r="I45" s="61"/>
      <c r="J45" s="13"/>
      <c r="K45" s="61"/>
      <c r="L45" s="13"/>
      <c r="M45" s="61"/>
      <c r="N45" s="13"/>
      <c r="O45" s="67"/>
      <c r="P45" s="13"/>
      <c r="Q45" s="76" t="e">
        <f>+ROUNDDOWN(((VLOOKUP(CONCATENATE(I45,K45,M45),'Referencia Pista'!$D$2:$G$203,4,0)/(VLOOKUP(CONCATENATE(I45,K45,M45),'Referencia Pista'!$D$2:$G$203,3,0)-LN(LN(VLOOKUP(CONCATENATE(I45,K45,M45),'Referencia Pista'!$D$2:$G$203,2,0)/O45))))),2)/86400</f>
        <v>#N/A</v>
      </c>
      <c r="R45" s="15"/>
      <c r="S45" s="73" t="e">
        <f>+ROUNDDOWN(((VLOOKUP(CONCATENATE(I45,K45,M45),'Referencia Pista'!$D$2:$G$203,4,0)/(VLOOKUP(CONCATENATE(I45,K45,M45),'Referencia Pista'!$D$2:$G$203,3,0)-LN(LN(VLOOKUP(CONCATENATE(I45,K45,M45),'Referencia Pista'!$D$2:$G$203,2,0)/1000))))),2)/86400</f>
        <v>#N/A</v>
      </c>
      <c r="T45" s="13"/>
      <c r="U45" s="13"/>
      <c r="V45" s="13"/>
      <c r="W45" s="13"/>
      <c r="X45" s="13"/>
    </row>
    <row r="46" spans="1:24" ht="14.25" x14ac:dyDescent="0.25">
      <c r="A46" s="13"/>
      <c r="B46" s="37">
        <v>37</v>
      </c>
      <c r="C46" s="55"/>
      <c r="D46" s="51"/>
      <c r="E46" s="51"/>
      <c r="F46" s="51"/>
      <c r="G46" s="56"/>
      <c r="H46" s="30"/>
      <c r="I46" s="61"/>
      <c r="J46" s="13"/>
      <c r="K46" s="61"/>
      <c r="L46" s="13"/>
      <c r="M46" s="61"/>
      <c r="N46" s="13"/>
      <c r="O46" s="67"/>
      <c r="P46" s="13"/>
      <c r="Q46" s="76" t="e">
        <f>+ROUNDDOWN(((VLOOKUP(CONCATENATE(I46,K46,M46),'Referencia Pista'!$D$2:$G$203,4,0)/(VLOOKUP(CONCATENATE(I46,K46,M46),'Referencia Pista'!$D$2:$G$203,3,0)-LN(LN(VLOOKUP(CONCATENATE(I46,K46,M46),'Referencia Pista'!$D$2:$G$203,2,0)/O46))))),2)/86400</f>
        <v>#N/A</v>
      </c>
      <c r="R46" s="15"/>
      <c r="S46" s="73" t="e">
        <f>+ROUNDDOWN(((VLOOKUP(CONCATENATE(I46,K46,M46),'Referencia Pista'!$D$2:$G$203,4,0)/(VLOOKUP(CONCATENATE(I46,K46,M46),'Referencia Pista'!$D$2:$G$203,3,0)-LN(LN(VLOOKUP(CONCATENATE(I46,K46,M46),'Referencia Pista'!$D$2:$G$203,2,0)/1000))))),2)/86400</f>
        <v>#N/A</v>
      </c>
      <c r="T46" s="13"/>
      <c r="U46" s="13"/>
      <c r="V46" s="13"/>
      <c r="W46" s="13"/>
      <c r="X46" s="13"/>
    </row>
    <row r="47" spans="1:24" ht="14.25" x14ac:dyDescent="0.25">
      <c r="A47" s="13"/>
      <c r="B47" s="37">
        <v>38</v>
      </c>
      <c r="C47" s="55"/>
      <c r="D47" s="51"/>
      <c r="E47" s="51"/>
      <c r="F47" s="51"/>
      <c r="G47" s="56"/>
      <c r="H47" s="30"/>
      <c r="I47" s="61"/>
      <c r="J47" s="13"/>
      <c r="K47" s="61"/>
      <c r="L47" s="13"/>
      <c r="M47" s="61"/>
      <c r="N47" s="13"/>
      <c r="O47" s="67"/>
      <c r="P47" s="13"/>
      <c r="Q47" s="76" t="e">
        <f>+ROUNDDOWN(((VLOOKUP(CONCATENATE(I47,K47,M47),'Referencia Pista'!$D$2:$G$203,4,0)/(VLOOKUP(CONCATENATE(I47,K47,M47),'Referencia Pista'!$D$2:$G$203,3,0)-LN(LN(VLOOKUP(CONCATENATE(I47,K47,M47),'Referencia Pista'!$D$2:$G$203,2,0)/O47))))),2)/86400</f>
        <v>#N/A</v>
      </c>
      <c r="R47" s="15"/>
      <c r="S47" s="73" t="e">
        <f>+ROUNDDOWN(((VLOOKUP(CONCATENATE(I47,K47,M47),'Referencia Pista'!$D$2:$G$203,4,0)/(VLOOKUP(CONCATENATE(I47,K47,M47),'Referencia Pista'!$D$2:$G$203,3,0)-LN(LN(VLOOKUP(CONCATENATE(I47,K47,M47),'Referencia Pista'!$D$2:$G$203,2,0)/1000))))),2)/86400</f>
        <v>#N/A</v>
      </c>
      <c r="T47" s="13"/>
      <c r="U47" s="13"/>
      <c r="V47" s="13"/>
      <c r="W47" s="13"/>
      <c r="X47" s="13"/>
    </row>
    <row r="48" spans="1:24" ht="14.25" x14ac:dyDescent="0.25">
      <c r="A48" s="13"/>
      <c r="B48" s="37">
        <v>39</v>
      </c>
      <c r="C48" s="55"/>
      <c r="D48" s="51"/>
      <c r="E48" s="51"/>
      <c r="F48" s="51"/>
      <c r="G48" s="56"/>
      <c r="H48" s="30"/>
      <c r="I48" s="61"/>
      <c r="J48" s="13"/>
      <c r="K48" s="61"/>
      <c r="L48" s="13"/>
      <c r="M48" s="61"/>
      <c r="N48" s="13"/>
      <c r="O48" s="67"/>
      <c r="P48" s="13"/>
      <c r="Q48" s="76" t="e">
        <f>+ROUNDDOWN(((VLOOKUP(CONCATENATE(I48,K48,M48),'Referencia Pista'!$D$2:$G$203,4,0)/(VLOOKUP(CONCATENATE(I48,K48,M48),'Referencia Pista'!$D$2:$G$203,3,0)-LN(LN(VLOOKUP(CONCATENATE(I48,K48,M48),'Referencia Pista'!$D$2:$G$203,2,0)/O48))))),2)/86400</f>
        <v>#N/A</v>
      </c>
      <c r="R48" s="15"/>
      <c r="S48" s="73" t="e">
        <f>+ROUNDDOWN(((VLOOKUP(CONCATENATE(I48,K48,M48),'Referencia Pista'!$D$2:$G$203,4,0)/(VLOOKUP(CONCATENATE(I48,K48,M48),'Referencia Pista'!$D$2:$G$203,3,0)-LN(LN(VLOOKUP(CONCATENATE(I48,K48,M48),'Referencia Pista'!$D$2:$G$203,2,0)/1000))))),2)/86400</f>
        <v>#N/A</v>
      </c>
      <c r="T48" s="13"/>
      <c r="U48" s="13"/>
      <c r="V48" s="13"/>
      <c r="W48" s="13"/>
      <c r="X48" s="13"/>
    </row>
    <row r="49" spans="1:24" ht="14.25" x14ac:dyDescent="0.25">
      <c r="A49" s="13"/>
      <c r="B49" s="37">
        <v>40</v>
      </c>
      <c r="C49" s="55"/>
      <c r="D49" s="51"/>
      <c r="E49" s="51"/>
      <c r="F49" s="51"/>
      <c r="G49" s="56"/>
      <c r="H49" s="30"/>
      <c r="I49" s="61"/>
      <c r="J49" s="13"/>
      <c r="K49" s="61"/>
      <c r="L49" s="13"/>
      <c r="M49" s="61"/>
      <c r="N49" s="13"/>
      <c r="O49" s="67"/>
      <c r="P49" s="13"/>
      <c r="Q49" s="76" t="e">
        <f>+ROUNDDOWN(((VLOOKUP(CONCATENATE(I49,K49,M49),'Referencia Pista'!$D$2:$G$203,4,0)/(VLOOKUP(CONCATENATE(I49,K49,M49),'Referencia Pista'!$D$2:$G$203,3,0)-LN(LN(VLOOKUP(CONCATENATE(I49,K49,M49),'Referencia Pista'!$D$2:$G$203,2,0)/O49))))),2)/86400</f>
        <v>#N/A</v>
      </c>
      <c r="R49" s="15"/>
      <c r="S49" s="73" t="e">
        <f>+ROUNDDOWN(((VLOOKUP(CONCATENATE(I49,K49,M49),'Referencia Pista'!$D$2:$G$203,4,0)/(VLOOKUP(CONCATENATE(I49,K49,M49),'Referencia Pista'!$D$2:$G$203,3,0)-LN(LN(VLOOKUP(CONCATENATE(I49,K49,M49),'Referencia Pista'!$D$2:$G$203,2,0)/1000))))),2)/86400</f>
        <v>#N/A</v>
      </c>
      <c r="T49" s="13"/>
      <c r="U49" s="13"/>
      <c r="V49" s="13"/>
      <c r="W49" s="13"/>
      <c r="X49" s="13"/>
    </row>
    <row r="50" spans="1:24" ht="14.25" x14ac:dyDescent="0.25">
      <c r="A50" s="13"/>
      <c r="B50" s="37">
        <v>41</v>
      </c>
      <c r="C50" s="55"/>
      <c r="D50" s="51"/>
      <c r="E50" s="51"/>
      <c r="F50" s="51"/>
      <c r="G50" s="56"/>
      <c r="H50" s="30"/>
      <c r="I50" s="61"/>
      <c r="J50" s="13"/>
      <c r="K50" s="61"/>
      <c r="L50" s="13"/>
      <c r="M50" s="61"/>
      <c r="N50" s="13"/>
      <c r="O50" s="67"/>
      <c r="P50" s="13"/>
      <c r="Q50" s="76" t="e">
        <f>+ROUNDDOWN(((VLOOKUP(CONCATENATE(I50,K50,M50),'Referencia Pista'!$D$2:$G$203,4,0)/(VLOOKUP(CONCATENATE(I50,K50,M50),'Referencia Pista'!$D$2:$G$203,3,0)-LN(LN(VLOOKUP(CONCATENATE(I50,K50,M50),'Referencia Pista'!$D$2:$G$203,2,0)/O50))))),2)/86400</f>
        <v>#N/A</v>
      </c>
      <c r="R50" s="15"/>
      <c r="S50" s="73" t="e">
        <f>+ROUNDDOWN(((VLOOKUP(CONCATENATE(I50,K50,M50),'Referencia Pista'!$D$2:$G$203,4,0)/(VLOOKUP(CONCATENATE(I50,K50,M50),'Referencia Pista'!$D$2:$G$203,3,0)-LN(LN(VLOOKUP(CONCATENATE(I50,K50,M50),'Referencia Pista'!$D$2:$G$203,2,0)/1000))))),2)/86400</f>
        <v>#N/A</v>
      </c>
      <c r="T50" s="13"/>
      <c r="U50" s="13"/>
      <c r="V50" s="13"/>
      <c r="W50" s="13"/>
      <c r="X50" s="13"/>
    </row>
    <row r="51" spans="1:24" ht="14.25" x14ac:dyDescent="0.25">
      <c r="A51" s="13"/>
      <c r="B51" s="37">
        <v>42</v>
      </c>
      <c r="C51" s="55"/>
      <c r="D51" s="51"/>
      <c r="E51" s="51"/>
      <c r="F51" s="51"/>
      <c r="G51" s="56"/>
      <c r="H51" s="30"/>
      <c r="I51" s="61"/>
      <c r="J51" s="13"/>
      <c r="K51" s="61"/>
      <c r="L51" s="13"/>
      <c r="M51" s="61"/>
      <c r="N51" s="13"/>
      <c r="O51" s="67"/>
      <c r="P51" s="13"/>
      <c r="Q51" s="76" t="e">
        <f>+ROUNDDOWN(((VLOOKUP(CONCATENATE(I51,K51,M51),'Referencia Pista'!$D$2:$G$203,4,0)/(VLOOKUP(CONCATENATE(I51,K51,M51),'Referencia Pista'!$D$2:$G$203,3,0)-LN(LN(VLOOKUP(CONCATENATE(I51,K51,M51),'Referencia Pista'!$D$2:$G$203,2,0)/O51))))),2)/86400</f>
        <v>#N/A</v>
      </c>
      <c r="R51" s="15"/>
      <c r="S51" s="73" t="e">
        <f>+ROUNDDOWN(((VLOOKUP(CONCATENATE(I51,K51,M51),'Referencia Pista'!$D$2:$G$203,4,0)/(VLOOKUP(CONCATENATE(I51,K51,M51),'Referencia Pista'!$D$2:$G$203,3,0)-LN(LN(VLOOKUP(CONCATENATE(I51,K51,M51),'Referencia Pista'!$D$2:$G$203,2,0)/1000))))),2)/86400</f>
        <v>#N/A</v>
      </c>
      <c r="T51" s="13"/>
      <c r="U51" s="13"/>
      <c r="V51" s="13"/>
      <c r="W51" s="13"/>
      <c r="X51" s="13"/>
    </row>
    <row r="52" spans="1:24" ht="14.25" x14ac:dyDescent="0.25">
      <c r="A52" s="13"/>
      <c r="B52" s="37">
        <v>43</v>
      </c>
      <c r="C52" s="55"/>
      <c r="D52" s="51"/>
      <c r="E52" s="51"/>
      <c r="F52" s="51"/>
      <c r="G52" s="56"/>
      <c r="H52" s="30"/>
      <c r="I52" s="61"/>
      <c r="J52" s="13"/>
      <c r="K52" s="61"/>
      <c r="L52" s="13"/>
      <c r="M52" s="61"/>
      <c r="N52" s="13"/>
      <c r="O52" s="67"/>
      <c r="P52" s="13"/>
      <c r="Q52" s="76" t="e">
        <f>+ROUNDDOWN(((VLOOKUP(CONCATENATE(I52,K52,M52),'Referencia Pista'!$D$2:$G$203,4,0)/(VLOOKUP(CONCATENATE(I52,K52,M52),'Referencia Pista'!$D$2:$G$203,3,0)-LN(LN(VLOOKUP(CONCATENATE(I52,K52,M52),'Referencia Pista'!$D$2:$G$203,2,0)/O52))))),2)/86400</f>
        <v>#N/A</v>
      </c>
      <c r="R52" s="15"/>
      <c r="S52" s="73" t="e">
        <f>+ROUNDDOWN(((VLOOKUP(CONCATENATE(I52,K52,M52),'Referencia Pista'!$D$2:$G$203,4,0)/(VLOOKUP(CONCATENATE(I52,K52,M52),'Referencia Pista'!$D$2:$G$203,3,0)-LN(LN(VLOOKUP(CONCATENATE(I52,K52,M52),'Referencia Pista'!$D$2:$G$203,2,0)/1000))))),2)/86400</f>
        <v>#N/A</v>
      </c>
      <c r="T52" s="13"/>
      <c r="U52" s="13"/>
      <c r="V52" s="13"/>
      <c r="W52" s="13"/>
      <c r="X52" s="13"/>
    </row>
    <row r="53" spans="1:24" ht="14.25" x14ac:dyDescent="0.25">
      <c r="A53" s="13"/>
      <c r="B53" s="37">
        <v>44</v>
      </c>
      <c r="C53" s="55"/>
      <c r="D53" s="51"/>
      <c r="E53" s="51"/>
      <c r="F53" s="51"/>
      <c r="G53" s="56"/>
      <c r="H53" s="30"/>
      <c r="I53" s="61"/>
      <c r="J53" s="13"/>
      <c r="K53" s="61"/>
      <c r="L53" s="13"/>
      <c r="M53" s="61"/>
      <c r="N53" s="13"/>
      <c r="O53" s="67"/>
      <c r="P53" s="13"/>
      <c r="Q53" s="76" t="e">
        <f>+ROUNDDOWN(((VLOOKUP(CONCATENATE(I53,K53,M53),'Referencia Pista'!$D$2:$G$203,4,0)/(VLOOKUP(CONCATENATE(I53,K53,M53),'Referencia Pista'!$D$2:$G$203,3,0)-LN(LN(VLOOKUP(CONCATENATE(I53,K53,M53),'Referencia Pista'!$D$2:$G$203,2,0)/O53))))),2)/86400</f>
        <v>#N/A</v>
      </c>
      <c r="R53" s="15"/>
      <c r="S53" s="73" t="e">
        <f>+ROUNDDOWN(((VLOOKUP(CONCATENATE(I53,K53,M53),'Referencia Pista'!$D$2:$G$203,4,0)/(VLOOKUP(CONCATENATE(I53,K53,M53),'Referencia Pista'!$D$2:$G$203,3,0)-LN(LN(VLOOKUP(CONCATENATE(I53,K53,M53),'Referencia Pista'!$D$2:$G$203,2,0)/1000))))),2)/86400</f>
        <v>#N/A</v>
      </c>
      <c r="T53" s="13"/>
      <c r="U53" s="13"/>
      <c r="V53" s="13"/>
      <c r="W53" s="13"/>
      <c r="X53" s="13"/>
    </row>
    <row r="54" spans="1:24" ht="14.25" x14ac:dyDescent="0.25">
      <c r="A54" s="13"/>
      <c r="B54" s="37">
        <v>45</v>
      </c>
      <c r="C54" s="55"/>
      <c r="D54" s="51"/>
      <c r="E54" s="51"/>
      <c r="F54" s="51"/>
      <c r="G54" s="56"/>
      <c r="H54" s="30"/>
      <c r="I54" s="61"/>
      <c r="J54" s="13"/>
      <c r="K54" s="61"/>
      <c r="L54" s="13"/>
      <c r="M54" s="61"/>
      <c r="N54" s="13"/>
      <c r="O54" s="67"/>
      <c r="P54" s="13"/>
      <c r="Q54" s="76" t="e">
        <f>+ROUNDDOWN(((VLOOKUP(CONCATENATE(I54,K54,M54),'Referencia Pista'!$D$2:$G$203,4,0)/(VLOOKUP(CONCATENATE(I54,K54,M54),'Referencia Pista'!$D$2:$G$203,3,0)-LN(LN(VLOOKUP(CONCATENATE(I54,K54,M54),'Referencia Pista'!$D$2:$G$203,2,0)/O54))))),2)/86400</f>
        <v>#N/A</v>
      </c>
      <c r="R54" s="15"/>
      <c r="S54" s="73" t="e">
        <f>+ROUNDDOWN(((VLOOKUP(CONCATENATE(I54,K54,M54),'Referencia Pista'!$D$2:$G$203,4,0)/(VLOOKUP(CONCATENATE(I54,K54,M54),'Referencia Pista'!$D$2:$G$203,3,0)-LN(LN(VLOOKUP(CONCATENATE(I54,K54,M54),'Referencia Pista'!$D$2:$G$203,2,0)/1000))))),2)/86400</f>
        <v>#N/A</v>
      </c>
      <c r="T54" s="13"/>
      <c r="U54" s="13"/>
      <c r="V54" s="13"/>
      <c r="W54" s="13"/>
      <c r="X54" s="13"/>
    </row>
    <row r="55" spans="1:24" ht="14.25" x14ac:dyDescent="0.25">
      <c r="A55" s="13"/>
      <c r="B55" s="37">
        <v>46</v>
      </c>
      <c r="C55" s="55"/>
      <c r="D55" s="51"/>
      <c r="E55" s="51"/>
      <c r="F55" s="51"/>
      <c r="G55" s="56"/>
      <c r="H55" s="30"/>
      <c r="I55" s="61"/>
      <c r="J55" s="13"/>
      <c r="K55" s="61"/>
      <c r="L55" s="13"/>
      <c r="M55" s="61"/>
      <c r="N55" s="13"/>
      <c r="O55" s="67"/>
      <c r="P55" s="13"/>
      <c r="Q55" s="76" t="e">
        <f>+ROUNDDOWN(((VLOOKUP(CONCATENATE(I55,K55,M55),'Referencia Pista'!$D$2:$G$203,4,0)/(VLOOKUP(CONCATENATE(I55,K55,M55),'Referencia Pista'!$D$2:$G$203,3,0)-LN(LN(VLOOKUP(CONCATENATE(I55,K55,M55),'Referencia Pista'!$D$2:$G$203,2,0)/O55))))),2)/86400</f>
        <v>#N/A</v>
      </c>
      <c r="R55" s="15"/>
      <c r="S55" s="73" t="e">
        <f>+ROUNDDOWN(((VLOOKUP(CONCATENATE(I55,K55,M55),'Referencia Pista'!$D$2:$G$203,4,0)/(VLOOKUP(CONCATENATE(I55,K55,M55),'Referencia Pista'!$D$2:$G$203,3,0)-LN(LN(VLOOKUP(CONCATENATE(I55,K55,M55),'Referencia Pista'!$D$2:$G$203,2,0)/1000))))),2)/86400</f>
        <v>#N/A</v>
      </c>
      <c r="T55" s="13"/>
      <c r="U55" s="13"/>
      <c r="V55" s="13"/>
      <c r="W55" s="13"/>
      <c r="X55" s="13"/>
    </row>
    <row r="56" spans="1:24" ht="14.25" x14ac:dyDescent="0.25">
      <c r="A56" s="13"/>
      <c r="B56" s="37">
        <v>47</v>
      </c>
      <c r="C56" s="55"/>
      <c r="D56" s="51"/>
      <c r="E56" s="51"/>
      <c r="F56" s="51"/>
      <c r="G56" s="56"/>
      <c r="H56" s="30"/>
      <c r="I56" s="61"/>
      <c r="J56" s="13"/>
      <c r="K56" s="61"/>
      <c r="L56" s="13"/>
      <c r="M56" s="61"/>
      <c r="N56" s="13"/>
      <c r="O56" s="67"/>
      <c r="P56" s="13"/>
      <c r="Q56" s="76" t="e">
        <f>+ROUNDDOWN(((VLOOKUP(CONCATENATE(I56,K56,M56),'Referencia Pista'!$D$2:$G$203,4,0)/(VLOOKUP(CONCATENATE(I56,K56,M56),'Referencia Pista'!$D$2:$G$203,3,0)-LN(LN(VLOOKUP(CONCATENATE(I56,K56,M56),'Referencia Pista'!$D$2:$G$203,2,0)/O56))))),2)/86400</f>
        <v>#N/A</v>
      </c>
      <c r="R56" s="15"/>
      <c r="S56" s="73" t="e">
        <f>+ROUNDDOWN(((VLOOKUP(CONCATENATE(I56,K56,M56),'Referencia Pista'!$D$2:$G$203,4,0)/(VLOOKUP(CONCATENATE(I56,K56,M56),'Referencia Pista'!$D$2:$G$203,3,0)-LN(LN(VLOOKUP(CONCATENATE(I56,K56,M56),'Referencia Pista'!$D$2:$G$203,2,0)/1000))))),2)/86400</f>
        <v>#N/A</v>
      </c>
      <c r="T56" s="13"/>
      <c r="U56" s="13"/>
      <c r="V56" s="13"/>
      <c r="W56" s="13"/>
      <c r="X56" s="13"/>
    </row>
    <row r="57" spans="1:24" ht="14.25" x14ac:dyDescent="0.25">
      <c r="A57" s="13"/>
      <c r="B57" s="37">
        <v>48</v>
      </c>
      <c r="C57" s="55"/>
      <c r="D57" s="51"/>
      <c r="E57" s="51"/>
      <c r="F57" s="51"/>
      <c r="G57" s="56"/>
      <c r="H57" s="30"/>
      <c r="I57" s="61"/>
      <c r="J57" s="13"/>
      <c r="K57" s="61"/>
      <c r="L57" s="13"/>
      <c r="M57" s="61"/>
      <c r="N57" s="13"/>
      <c r="O57" s="67"/>
      <c r="P57" s="13"/>
      <c r="Q57" s="76" t="e">
        <f>+ROUNDDOWN(((VLOOKUP(CONCATENATE(I57,K57,M57),'Referencia Pista'!$D$2:$G$203,4,0)/(VLOOKUP(CONCATENATE(I57,K57,M57),'Referencia Pista'!$D$2:$G$203,3,0)-LN(LN(VLOOKUP(CONCATENATE(I57,K57,M57),'Referencia Pista'!$D$2:$G$203,2,0)/O57))))),2)/86400</f>
        <v>#N/A</v>
      </c>
      <c r="R57" s="15"/>
      <c r="S57" s="73" t="e">
        <f>+ROUNDDOWN(((VLOOKUP(CONCATENATE(I57,K57,M57),'Referencia Pista'!$D$2:$G$203,4,0)/(VLOOKUP(CONCATENATE(I57,K57,M57),'Referencia Pista'!$D$2:$G$203,3,0)-LN(LN(VLOOKUP(CONCATENATE(I57,K57,M57),'Referencia Pista'!$D$2:$G$203,2,0)/1000))))),2)/86400</f>
        <v>#N/A</v>
      </c>
      <c r="T57" s="13"/>
      <c r="U57" s="13"/>
      <c r="V57" s="13"/>
      <c r="W57" s="13"/>
      <c r="X57" s="13"/>
    </row>
    <row r="58" spans="1:24" ht="14.25" x14ac:dyDescent="0.25">
      <c r="A58" s="13"/>
      <c r="B58" s="37">
        <v>49</v>
      </c>
      <c r="C58" s="55"/>
      <c r="D58" s="51"/>
      <c r="E58" s="51"/>
      <c r="F58" s="51"/>
      <c r="G58" s="56"/>
      <c r="H58" s="30"/>
      <c r="I58" s="61"/>
      <c r="J58" s="13"/>
      <c r="K58" s="61"/>
      <c r="L58" s="13"/>
      <c r="M58" s="61"/>
      <c r="N58" s="13"/>
      <c r="O58" s="67"/>
      <c r="P58" s="13"/>
      <c r="Q58" s="76" t="e">
        <f>+ROUNDDOWN(((VLOOKUP(CONCATENATE(I58,K58,M58),'Referencia Pista'!$D$2:$G$203,4,0)/(VLOOKUP(CONCATENATE(I58,K58,M58),'Referencia Pista'!$D$2:$G$203,3,0)-LN(LN(VLOOKUP(CONCATENATE(I58,K58,M58),'Referencia Pista'!$D$2:$G$203,2,0)/O58))))),2)/86400</f>
        <v>#N/A</v>
      </c>
      <c r="R58" s="15"/>
      <c r="S58" s="73" t="e">
        <f>+ROUNDDOWN(((VLOOKUP(CONCATENATE(I58,K58,M58),'Referencia Pista'!$D$2:$G$203,4,0)/(VLOOKUP(CONCATENATE(I58,K58,M58),'Referencia Pista'!$D$2:$G$203,3,0)-LN(LN(VLOOKUP(CONCATENATE(I58,K58,M58),'Referencia Pista'!$D$2:$G$203,2,0)/1000))))),2)/86400</f>
        <v>#N/A</v>
      </c>
      <c r="T58" s="13"/>
      <c r="U58" s="13"/>
      <c r="V58" s="13"/>
      <c r="W58" s="13"/>
      <c r="X58" s="13"/>
    </row>
    <row r="59" spans="1:24" ht="15" thickBot="1" x14ac:dyDescent="0.3">
      <c r="A59" s="13"/>
      <c r="B59" s="37">
        <v>50</v>
      </c>
      <c r="C59" s="57"/>
      <c r="D59" s="58"/>
      <c r="E59" s="58"/>
      <c r="F59" s="58"/>
      <c r="G59" s="59"/>
      <c r="H59" s="30"/>
      <c r="I59" s="62"/>
      <c r="J59" s="13"/>
      <c r="K59" s="62"/>
      <c r="L59" s="13"/>
      <c r="M59" s="62"/>
      <c r="N59" s="13"/>
      <c r="O59" s="68"/>
      <c r="P59" s="13"/>
      <c r="Q59" s="77" t="e">
        <f>+ROUNDDOWN(((VLOOKUP(CONCATENATE(I59,K59,M59),'Referencia Pista'!$D$2:$G$203,4,0)/(VLOOKUP(CONCATENATE(I59,K59,M59),'Referencia Pista'!$D$2:$G$203,3,0)-LN(LN(VLOOKUP(CONCATENATE(I59,K59,M59),'Referencia Pista'!$D$2:$G$203,2,0)/O59))))),2)/86400</f>
        <v>#N/A</v>
      </c>
      <c r="R59" s="15"/>
      <c r="S59" s="74" t="e">
        <f>+ROUNDDOWN(((VLOOKUP(CONCATENATE(I59,K59,M59),'Referencia Pista'!$D$2:$G$203,4,0)/(VLOOKUP(CONCATENATE(I59,K59,M59),'Referencia Pista'!$D$2:$G$203,3,0)-LN(LN(VLOOKUP(CONCATENATE(I59,K59,M59),'Referencia Pista'!$D$2:$G$203,2,0)/1000))))),2)/86400</f>
        <v>#N/A</v>
      </c>
      <c r="T59" s="13"/>
      <c r="U59" s="13"/>
      <c r="V59" s="13"/>
      <c r="W59" s="13"/>
      <c r="X59" s="13"/>
    </row>
    <row r="60" spans="1:24" s="11" customFormat="1" ht="14.2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ht="14.25" hidden="1" x14ac:dyDescent="0.25"/>
    <row r="62" spans="1:24" ht="14.25" hidden="1" x14ac:dyDescent="0.25"/>
    <row r="63" spans="1:24" ht="14.25" hidden="1" x14ac:dyDescent="0.25"/>
    <row r="64" spans="1:24" ht="14.25" hidden="1" x14ac:dyDescent="0.25"/>
    <row r="65" ht="14.25" hidden="1" x14ac:dyDescent="0.25"/>
    <row r="66" ht="14.25" hidden="1" x14ac:dyDescent="0.25"/>
    <row r="67" ht="14.25" hidden="1" x14ac:dyDescent="0.25"/>
    <row r="68" ht="14.25" hidden="1" x14ac:dyDescent="0.25"/>
    <row r="69" ht="14.25" hidden="1" x14ac:dyDescent="0.25"/>
    <row r="70" ht="14.25" hidden="1" x14ac:dyDescent="0.25"/>
    <row r="71" ht="14.25" hidden="1" x14ac:dyDescent="0.25"/>
    <row r="72" ht="14.25" hidden="1" x14ac:dyDescent="0.25"/>
    <row r="73" ht="14.25" hidden="1" x14ac:dyDescent="0.25"/>
    <row r="74" ht="14.25" hidden="1" x14ac:dyDescent="0.25"/>
    <row r="75" ht="14.25" hidden="1" x14ac:dyDescent="0.25"/>
    <row r="76" ht="14.25" hidden="1" x14ac:dyDescent="0.25"/>
    <row r="77" ht="14.25" hidden="1" x14ac:dyDescent="0.25"/>
    <row r="78" ht="14.25" hidden="1" x14ac:dyDescent="0.25"/>
    <row r="79" ht="14.25" hidden="1" x14ac:dyDescent="0.25"/>
    <row r="80" ht="14.25" hidden="1" x14ac:dyDescent="0.25"/>
    <row r="81" ht="14.25" hidden="1" x14ac:dyDescent="0.25"/>
    <row r="82" ht="14.25" hidden="1" x14ac:dyDescent="0.25"/>
    <row r="83" ht="14.25" hidden="1" x14ac:dyDescent="0.25"/>
    <row r="84" ht="14.25" hidden="1" x14ac:dyDescent="0.25"/>
    <row r="85" ht="14.25" hidden="1" x14ac:dyDescent="0.25"/>
    <row r="86" ht="14.25" hidden="1" x14ac:dyDescent="0.25"/>
    <row r="87" ht="14.25" hidden="1" x14ac:dyDescent="0.25"/>
    <row r="88" ht="14.25" hidden="1" x14ac:dyDescent="0.25"/>
    <row r="89" ht="14.25" hidden="1" x14ac:dyDescent="0.25"/>
    <row r="90" ht="14.25" hidden="1" x14ac:dyDescent="0.25"/>
    <row r="91" ht="14.25" hidden="1" x14ac:dyDescent="0.25"/>
    <row r="92" ht="14.25" hidden="1" x14ac:dyDescent="0.25"/>
    <row r="93" ht="14.25" hidden="1" x14ac:dyDescent="0.25"/>
    <row r="94" ht="14.25" hidden="1" x14ac:dyDescent="0.25"/>
    <row r="95" ht="14.25" hidden="1" x14ac:dyDescent="0.25"/>
    <row r="96" ht="14.25" hidden="1" x14ac:dyDescent="0.25"/>
    <row r="97" ht="14.25" hidden="1" x14ac:dyDescent="0.25"/>
    <row r="98" ht="14.25" hidden="1" x14ac:dyDescent="0.25"/>
    <row r="99" ht="14.25" hidden="1" x14ac:dyDescent="0.25"/>
    <row r="100" ht="14.25" hidden="1" x14ac:dyDescent="0.25"/>
    <row r="101" ht="14.25" hidden="1" x14ac:dyDescent="0.25"/>
    <row r="102" ht="14.25" hidden="1" x14ac:dyDescent="0.25"/>
    <row r="103" ht="14.25" hidden="1" x14ac:dyDescent="0.25"/>
    <row r="104" ht="14.25" hidden="1" x14ac:dyDescent="0.25"/>
    <row r="105" ht="14.25" hidden="1" x14ac:dyDescent="0.25"/>
    <row r="106" ht="14.25" hidden="1" x14ac:dyDescent="0.25"/>
    <row r="107" ht="14.25" hidden="1" x14ac:dyDescent="0.25"/>
    <row r="108" ht="14.25" hidden="1" x14ac:dyDescent="0.25"/>
    <row r="109" ht="14.25" hidden="1" x14ac:dyDescent="0.25"/>
    <row r="110" ht="14.25" hidden="1" x14ac:dyDescent="0.25"/>
    <row r="111" ht="14.25" hidden="1" x14ac:dyDescent="0.25"/>
    <row r="112" ht="14.25" hidden="1" x14ac:dyDescent="0.25"/>
    <row r="113" ht="14.25" hidden="1" x14ac:dyDescent="0.25"/>
    <row r="114" ht="14.25" hidden="1" x14ac:dyDescent="0.25"/>
    <row r="115" ht="14.25" hidden="1" x14ac:dyDescent="0.25"/>
    <row r="116" ht="14.25" hidden="1" x14ac:dyDescent="0.25"/>
    <row r="117" ht="14.25" hidden="1" x14ac:dyDescent="0.25"/>
    <row r="118" ht="14.25" hidden="1" x14ac:dyDescent="0.25"/>
    <row r="119" ht="14.25" hidden="1" x14ac:dyDescent="0.25"/>
    <row r="120" ht="14.25" hidden="1" x14ac:dyDescent="0.25"/>
    <row r="121" ht="14.25" hidden="1" x14ac:dyDescent="0.25"/>
    <row r="122" ht="14.25" hidden="1" x14ac:dyDescent="0.25"/>
    <row r="123" ht="14.25" hidden="1" x14ac:dyDescent="0.25"/>
    <row r="124" ht="14.25" hidden="1" x14ac:dyDescent="0.25"/>
    <row r="125" ht="14.25" hidden="1" x14ac:dyDescent="0.25"/>
    <row r="126" ht="14.25" hidden="1" x14ac:dyDescent="0.25"/>
    <row r="127" ht="14.25" hidden="1" x14ac:dyDescent="0.25"/>
    <row r="128" ht="14.25" hidden="1" x14ac:dyDescent="0.25"/>
    <row r="129" ht="14.25" hidden="1" x14ac:dyDescent="0.25"/>
    <row r="130" ht="14.25" hidden="1" x14ac:dyDescent="0.25"/>
    <row r="131" ht="14.25" hidden="1" x14ac:dyDescent="0.25"/>
    <row r="132" ht="14.25" hidden="1" x14ac:dyDescent="0.25"/>
    <row r="133" ht="14.25" hidden="1" x14ac:dyDescent="0.25"/>
    <row r="134" ht="14.25" hidden="1" x14ac:dyDescent="0.25"/>
    <row r="135" ht="14.25" hidden="1" x14ac:dyDescent="0.25"/>
    <row r="136" ht="14.25" hidden="1" x14ac:dyDescent="0.25"/>
    <row r="137" ht="14.25" hidden="1" x14ac:dyDescent="0.25"/>
    <row r="138" ht="14.25" hidden="1" x14ac:dyDescent="0.25"/>
    <row r="139" ht="14.25" hidden="1" x14ac:dyDescent="0.25"/>
    <row r="140" ht="14.25" hidden="1" x14ac:dyDescent="0.25"/>
    <row r="141" ht="14.25" hidden="1" x14ac:dyDescent="0.25"/>
    <row r="142" ht="14.25" hidden="1" x14ac:dyDescent="0.25"/>
    <row r="143" ht="14.25" hidden="1" x14ac:dyDescent="0.25"/>
    <row r="144" ht="14.25" hidden="1" x14ac:dyDescent="0.25"/>
    <row r="145" ht="14.25" hidden="1" x14ac:dyDescent="0.25"/>
    <row r="146" ht="14.25" hidden="1" x14ac:dyDescent="0.25"/>
    <row r="147" ht="14.25" hidden="1" x14ac:dyDescent="0.25"/>
    <row r="148" ht="14.25" hidden="1" x14ac:dyDescent="0.25"/>
    <row r="149" ht="14.25" hidden="1" x14ac:dyDescent="0.25"/>
    <row r="150" ht="14.25" hidden="1" x14ac:dyDescent="0.25"/>
    <row r="151" ht="14.25" hidden="1" x14ac:dyDescent="0.25"/>
    <row r="152" ht="14.25" hidden="1" x14ac:dyDescent="0.25"/>
    <row r="153" ht="14.25" hidden="1" x14ac:dyDescent="0.25"/>
    <row r="154" ht="14.25" hidden="1" x14ac:dyDescent="0.25"/>
    <row r="155" ht="14.25" hidden="1" x14ac:dyDescent="0.25"/>
    <row r="156" ht="14.25" hidden="1" x14ac:dyDescent="0.25"/>
    <row r="157" ht="14.25" hidden="1" x14ac:dyDescent="0.25"/>
    <row r="158" ht="14.25" hidden="1" x14ac:dyDescent="0.25"/>
    <row r="159" ht="14.25" hidden="1" x14ac:dyDescent="0.25"/>
    <row r="160" ht="14.25" hidden="1" x14ac:dyDescent="0.25"/>
    <row r="161" ht="14.25" hidden="1" x14ac:dyDescent="0.25"/>
    <row r="162" ht="14.25" hidden="1" x14ac:dyDescent="0.25"/>
    <row r="163" ht="14.25" hidden="1" x14ac:dyDescent="0.25"/>
    <row r="164" ht="14.25" hidden="1" x14ac:dyDescent="0.25"/>
    <row r="165" ht="14.25" hidden="1" x14ac:dyDescent="0.25"/>
    <row r="166" ht="14.25" hidden="1" x14ac:dyDescent="0.25"/>
    <row r="167" ht="14.25" hidden="1" x14ac:dyDescent="0.25"/>
    <row r="168" ht="14.25" hidden="1" x14ac:dyDescent="0.25"/>
    <row r="169" ht="14.25" hidden="1" x14ac:dyDescent="0.25"/>
    <row r="170" ht="14.25" hidden="1" x14ac:dyDescent="0.25"/>
    <row r="171" ht="14.25" hidden="1" x14ac:dyDescent="0.25"/>
    <row r="172" ht="14.25" hidden="1" x14ac:dyDescent="0.25"/>
    <row r="173" ht="14.25" hidden="1" x14ac:dyDescent="0.25"/>
    <row r="174" ht="14.25" hidden="1" x14ac:dyDescent="0.25"/>
    <row r="175" ht="14.25" hidden="1" x14ac:dyDescent="0.25"/>
    <row r="176" ht="14.25" hidden="1" x14ac:dyDescent="0.25"/>
    <row r="177" ht="14.25" hidden="1" x14ac:dyDescent="0.25"/>
    <row r="178" ht="14.25" hidden="1" x14ac:dyDescent="0.25"/>
    <row r="179" ht="14.25" hidden="1" x14ac:dyDescent="0.25"/>
    <row r="180" ht="14.25" hidden="1" x14ac:dyDescent="0.25"/>
    <row r="181" ht="14.25" hidden="1" x14ac:dyDescent="0.25"/>
    <row r="182" ht="14.25" hidden="1" x14ac:dyDescent="0.25"/>
    <row r="183" ht="14.25" hidden="1" x14ac:dyDescent="0.25"/>
    <row r="184" ht="14.25" hidden="1" x14ac:dyDescent="0.25"/>
    <row r="185" ht="14.25" hidden="1" x14ac:dyDescent="0.25"/>
    <row r="186" ht="14.25" hidden="1" x14ac:dyDescent="0.25"/>
    <row r="187" ht="14.25" hidden="1" x14ac:dyDescent="0.25"/>
    <row r="188" ht="14.25" hidden="1" x14ac:dyDescent="0.25"/>
    <row r="189" ht="14.25" hidden="1" x14ac:dyDescent="0.25"/>
    <row r="190" ht="14.25" hidden="1" x14ac:dyDescent="0.25"/>
    <row r="191" ht="14.25" hidden="1" x14ac:dyDescent="0.25"/>
    <row r="192" ht="14.25" hidden="1" x14ac:dyDescent="0.25"/>
    <row r="193" ht="14.25" hidden="1" x14ac:dyDescent="0.25"/>
    <row r="194" ht="14.25" hidden="1" x14ac:dyDescent="0.25"/>
    <row r="195" ht="14.25" hidden="1" x14ac:dyDescent="0.25"/>
    <row r="196" ht="14.25" hidden="1" x14ac:dyDescent="0.25"/>
    <row r="197" ht="14.25" hidden="1" x14ac:dyDescent="0.25"/>
    <row r="198" ht="14.25" hidden="1" x14ac:dyDescent="0.25"/>
    <row r="199" ht="14.25" hidden="1" x14ac:dyDescent="0.25"/>
    <row r="200" ht="14.25" hidden="1" x14ac:dyDescent="0.25"/>
    <row r="201" ht="14.25" hidden="1" x14ac:dyDescent="0.25"/>
    <row r="202" ht="14.25" hidden="1" x14ac:dyDescent="0.25"/>
    <row r="203" ht="14.25" hidden="1" x14ac:dyDescent="0.25"/>
    <row r="204" ht="14.25" hidden="1" x14ac:dyDescent="0.25"/>
    <row r="205" ht="14.25" hidden="1" x14ac:dyDescent="0.25"/>
    <row r="206" ht="14.25" hidden="1" x14ac:dyDescent="0.25"/>
    <row r="207" ht="14.25" hidden="1" x14ac:dyDescent="0.25"/>
    <row r="208" ht="14.25" hidden="1" x14ac:dyDescent="0.25"/>
    <row r="209" ht="14.25" hidden="1" x14ac:dyDescent="0.25"/>
    <row r="210" ht="14.25" hidden="1" x14ac:dyDescent="0.25"/>
    <row r="211" ht="14.25" hidden="1" x14ac:dyDescent="0.25"/>
    <row r="212" ht="14.25" hidden="1" x14ac:dyDescent="0.25"/>
    <row r="213" ht="14.25" hidden="1" x14ac:dyDescent="0.25"/>
    <row r="214" ht="14.25" hidden="1" x14ac:dyDescent="0.25"/>
    <row r="215" ht="14.25" hidden="1" x14ac:dyDescent="0.25"/>
    <row r="216" ht="14.25" hidden="1" x14ac:dyDescent="0.25"/>
    <row r="217" ht="14.25" hidden="1" x14ac:dyDescent="0.25"/>
    <row r="218" ht="14.25" hidden="1" x14ac:dyDescent="0.25"/>
    <row r="219" ht="14.25" hidden="1" x14ac:dyDescent="0.25"/>
    <row r="220" ht="14.25" hidden="1" x14ac:dyDescent="0.25"/>
    <row r="221" ht="14.25" hidden="1" x14ac:dyDescent="0.25"/>
    <row r="222" ht="14.25" hidden="1" x14ac:dyDescent="0.25"/>
    <row r="223" ht="14.25" hidden="1" x14ac:dyDescent="0.25"/>
    <row r="224" ht="14.25" hidden="1" x14ac:dyDescent="0.25"/>
    <row r="225" ht="14.25" hidden="1" x14ac:dyDescent="0.25"/>
    <row r="226" ht="14.25" hidden="1" x14ac:dyDescent="0.25"/>
    <row r="227" ht="14.25" hidden="1" x14ac:dyDescent="0.25"/>
    <row r="228" ht="14.25" hidden="1" x14ac:dyDescent="0.25"/>
    <row r="229" ht="14.25" hidden="1" x14ac:dyDescent="0.25"/>
    <row r="230" ht="14.25" hidden="1" x14ac:dyDescent="0.25"/>
    <row r="231" ht="14.25" hidden="1" x14ac:dyDescent="0.25"/>
    <row r="232" ht="14.25" hidden="1" x14ac:dyDescent="0.25"/>
    <row r="233" ht="14.25" hidden="1" x14ac:dyDescent="0.25"/>
    <row r="234" ht="14.25" hidden="1" x14ac:dyDescent="0.25"/>
    <row r="235" ht="14.25" hidden="1" x14ac:dyDescent="0.25"/>
    <row r="236" ht="14.25" hidden="1" x14ac:dyDescent="0.25"/>
    <row r="237" ht="14.25" hidden="1" x14ac:dyDescent="0.25"/>
    <row r="238" ht="14.25" hidden="1" x14ac:dyDescent="0.25"/>
    <row r="239" ht="14.25" hidden="1" x14ac:dyDescent="0.25"/>
    <row r="240" ht="14.25" hidden="1" x14ac:dyDescent="0.25"/>
    <row r="241" ht="14.25" hidden="1" x14ac:dyDescent="0.25"/>
    <row r="242" ht="14.25" hidden="1" x14ac:dyDescent="0.25"/>
    <row r="243" ht="14.25" hidden="1" x14ac:dyDescent="0.25"/>
    <row r="244" ht="14.25" hidden="1" x14ac:dyDescent="0.25"/>
    <row r="245" ht="14.25" hidden="1" x14ac:dyDescent="0.25"/>
    <row r="246" ht="14.25" hidden="1" x14ac:dyDescent="0.25"/>
    <row r="247" ht="14.25" hidden="1" x14ac:dyDescent="0.25"/>
    <row r="248" ht="14.25" hidden="1" x14ac:dyDescent="0.25"/>
    <row r="249" ht="14.25" hidden="1" x14ac:dyDescent="0.25"/>
    <row r="250" ht="14.25" hidden="1" x14ac:dyDescent="0.25"/>
    <row r="251" ht="14.25" hidden="1" x14ac:dyDescent="0.25"/>
    <row r="252" ht="14.25" hidden="1" x14ac:dyDescent="0.25"/>
    <row r="253" ht="14.25" hidden="1" x14ac:dyDescent="0.25"/>
    <row r="254" ht="14.25" hidden="1" x14ac:dyDescent="0.25"/>
    <row r="255" ht="14.25" hidden="1" x14ac:dyDescent="0.25"/>
    <row r="256" ht="14.25" hidden="1" x14ac:dyDescent="0.25"/>
    <row r="257" ht="14.25" hidden="1" x14ac:dyDescent="0.25"/>
    <row r="258" ht="14.25" hidden="1" x14ac:dyDescent="0.25"/>
    <row r="259" ht="14.25" hidden="1" x14ac:dyDescent="0.25"/>
    <row r="260" ht="14.25" hidden="1" x14ac:dyDescent="0.25"/>
    <row r="261" ht="14.25" hidden="1" x14ac:dyDescent="0.25"/>
    <row r="262" ht="14.25" hidden="1" x14ac:dyDescent="0.25"/>
    <row r="263" ht="14.25" hidden="1" x14ac:dyDescent="0.25"/>
    <row r="264" ht="14.25" hidden="1" x14ac:dyDescent="0.25"/>
    <row r="265" ht="14.25" hidden="1" x14ac:dyDescent="0.25"/>
    <row r="266" ht="14.25" hidden="1" x14ac:dyDescent="0.25"/>
    <row r="267" ht="14.25" hidden="1" x14ac:dyDescent="0.25"/>
    <row r="268" ht="14.25" hidden="1" x14ac:dyDescent="0.25"/>
    <row r="269" ht="14.25" hidden="1" x14ac:dyDescent="0.25"/>
    <row r="270" ht="14.25" hidden="1" x14ac:dyDescent="0.25"/>
    <row r="271" ht="14.25" hidden="1" x14ac:dyDescent="0.25"/>
    <row r="272" ht="14.25" hidden="1" x14ac:dyDescent="0.25"/>
    <row r="273" ht="14.25" hidden="1" x14ac:dyDescent="0.25"/>
    <row r="274" ht="14.25" hidden="1" x14ac:dyDescent="0.25"/>
    <row r="275" ht="14.25" hidden="1" x14ac:dyDescent="0.25"/>
    <row r="276" ht="14.25" hidden="1" x14ac:dyDescent="0.25"/>
    <row r="277" ht="14.25" hidden="1" x14ac:dyDescent="0.25"/>
    <row r="278" ht="14.25" hidden="1" x14ac:dyDescent="0.25"/>
    <row r="279" ht="14.25" hidden="1" x14ac:dyDescent="0.25"/>
    <row r="280" ht="14.25" hidden="1" x14ac:dyDescent="0.25"/>
    <row r="281" ht="14.25" hidden="1" x14ac:dyDescent="0.25"/>
    <row r="282" ht="14.25" hidden="1" x14ac:dyDescent="0.25"/>
    <row r="283" ht="14.25" hidden="1" x14ac:dyDescent="0.25"/>
    <row r="284" ht="14.25" hidden="1" x14ac:dyDescent="0.25"/>
    <row r="285" ht="14.25" hidden="1" x14ac:dyDescent="0.25"/>
    <row r="286" ht="14.25" hidden="1" x14ac:dyDescent="0.25"/>
    <row r="287" ht="14.25" hidden="1" x14ac:dyDescent="0.25"/>
    <row r="288" ht="14.25" hidden="1" x14ac:dyDescent="0.25"/>
    <row r="289" ht="14.25" hidden="1" x14ac:dyDescent="0.25"/>
    <row r="290" ht="14.25" hidden="1" x14ac:dyDescent="0.25"/>
    <row r="291" ht="14.25" hidden="1" x14ac:dyDescent="0.25"/>
    <row r="292" ht="14.25" hidden="1" x14ac:dyDescent="0.25"/>
    <row r="293" ht="14.25" hidden="1" x14ac:dyDescent="0.25"/>
    <row r="294" ht="14.25" hidden="1" x14ac:dyDescent="0.25"/>
    <row r="295" ht="14.25" hidden="1" x14ac:dyDescent="0.25"/>
    <row r="296" ht="14.25" hidden="1" x14ac:dyDescent="0.25"/>
    <row r="297" ht="14.25" hidden="1" x14ac:dyDescent="0.25"/>
    <row r="298" ht="14.25" hidden="1" x14ac:dyDescent="0.25"/>
    <row r="299" ht="14.25" hidden="1" x14ac:dyDescent="0.25"/>
    <row r="300" ht="14.25" hidden="1" x14ac:dyDescent="0.25"/>
    <row r="301" ht="14.25" hidden="1" x14ac:dyDescent="0.25"/>
    <row r="302" ht="14.25" hidden="1" x14ac:dyDescent="0.25"/>
    <row r="303" ht="14.25" hidden="1" x14ac:dyDescent="0.25"/>
    <row r="304" ht="14.25" hidden="1" x14ac:dyDescent="0.25"/>
    <row r="305" ht="14.25" hidden="1" x14ac:dyDescent="0.25"/>
    <row r="306" ht="14.25" hidden="1" x14ac:dyDescent="0.25"/>
    <row r="307" ht="14.25" hidden="1" x14ac:dyDescent="0.25"/>
    <row r="308" ht="14.25" hidden="1" x14ac:dyDescent="0.25"/>
    <row r="309" ht="14.25" hidden="1" x14ac:dyDescent="0.25"/>
    <row r="310" ht="14.25" hidden="1" x14ac:dyDescent="0.25"/>
    <row r="311" ht="14.25" hidden="1" x14ac:dyDescent="0.25"/>
    <row r="312" ht="14.25" hidden="1" x14ac:dyDescent="0.25"/>
    <row r="313" ht="14.25" hidden="1" x14ac:dyDescent="0.25"/>
    <row r="314" ht="14.25" hidden="1" x14ac:dyDescent="0.25"/>
    <row r="315" ht="14.25" hidden="1" x14ac:dyDescent="0.25"/>
    <row r="316" ht="14.25" hidden="1" x14ac:dyDescent="0.25"/>
    <row r="317" ht="14.25" hidden="1" x14ac:dyDescent="0.25"/>
    <row r="318" ht="14.25" hidden="1" x14ac:dyDescent="0.25"/>
    <row r="319" ht="14.25" hidden="1" x14ac:dyDescent="0.25"/>
    <row r="320" ht="14.25" hidden="1" x14ac:dyDescent="0.25"/>
    <row r="321" ht="14.25" hidden="1" x14ac:dyDescent="0.25"/>
    <row r="322" ht="14.25" hidden="1" x14ac:dyDescent="0.25"/>
    <row r="323" ht="14.25" hidden="1" x14ac:dyDescent="0.25"/>
    <row r="324" ht="14.25" hidden="1" x14ac:dyDescent="0.25"/>
    <row r="325" ht="14.25" hidden="1" x14ac:dyDescent="0.25"/>
    <row r="326" ht="14.25" hidden="1" x14ac:dyDescent="0.25"/>
    <row r="327" ht="14.25" hidden="1" x14ac:dyDescent="0.25"/>
    <row r="328" ht="14.25" hidden="1" x14ac:dyDescent="0.25"/>
    <row r="329" ht="14.25" hidden="1" x14ac:dyDescent="0.25"/>
    <row r="330" ht="14.25" hidden="1" x14ac:dyDescent="0.25"/>
    <row r="331" ht="14.25" hidden="1" x14ac:dyDescent="0.25"/>
    <row r="332" ht="14.25" hidden="1" x14ac:dyDescent="0.25"/>
    <row r="333" ht="14.25" hidden="1" x14ac:dyDescent="0.25"/>
    <row r="334" ht="14.25" hidden="1" x14ac:dyDescent="0.25"/>
    <row r="335" ht="14.25" hidden="1" x14ac:dyDescent="0.25"/>
    <row r="336" ht="14.25" hidden="1" x14ac:dyDescent="0.25"/>
    <row r="337" ht="14.25" hidden="1" x14ac:dyDescent="0.25"/>
    <row r="338" ht="14.25" hidden="1" x14ac:dyDescent="0.25"/>
    <row r="339" ht="14.25" hidden="1" x14ac:dyDescent="0.25"/>
    <row r="340" ht="14.25" hidden="1" x14ac:dyDescent="0.25"/>
    <row r="341" ht="14.25" hidden="1" x14ac:dyDescent="0.25"/>
    <row r="342" ht="14.25" hidden="1" x14ac:dyDescent="0.25"/>
    <row r="343" ht="14.25" hidden="1" x14ac:dyDescent="0.25"/>
    <row r="344" ht="14.25" hidden="1" x14ac:dyDescent="0.25"/>
  </sheetData>
  <sheetProtection algorithmName="SHA-512" hashValue="ulHToMKjVDTUV+1urSELFevQqcdRlcrqIgSYMkMjYpvDM/+KgJ4sXa+MKo5ZkDrGFZWLwCfi6gApTJQwUsVlSw==" saltValue="11dAjRnWjtv684q0gK9zRA==" spinCount="100000" sheet="1" objects="1" scenarios="1"/>
  <mergeCells count="56">
    <mergeCell ref="C59:G59"/>
    <mergeCell ref="C48:G48"/>
    <mergeCell ref="C49:G49"/>
    <mergeCell ref="C50:G50"/>
    <mergeCell ref="C51:G51"/>
    <mergeCell ref="C52:G52"/>
    <mergeCell ref="C53:G53"/>
    <mergeCell ref="C54:G54"/>
    <mergeCell ref="C55:G55"/>
    <mergeCell ref="C56:G56"/>
    <mergeCell ref="C57:G57"/>
    <mergeCell ref="C58:G58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23:G23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G1:K1"/>
    <mergeCell ref="E2:N4"/>
    <mergeCell ref="E5:N6"/>
    <mergeCell ref="P6:S7"/>
    <mergeCell ref="C9:G9"/>
    <mergeCell ref="C1:D8"/>
  </mergeCells>
  <conditionalFormatting sqref="Q10:Q59">
    <cfRule type="cellIs" dxfId="5" priority="1" operator="greaterThan">
      <formula>0</formula>
    </cfRule>
  </conditionalFormatting>
  <conditionalFormatting sqref="S10:S59">
    <cfRule type="cellIs" dxfId="4" priority="2" operator="greaterThan">
      <formula>0</formula>
    </cfRule>
  </conditionalFormatting>
  <dataValidations count="2">
    <dataValidation type="list" allowBlank="1" showInputMessage="1" showErrorMessage="1" sqref="K10:L59" xr:uid="{00000000-0002-0000-0100-000000000000}">
      <formula1>INDIRECT(I10)</formula1>
    </dataValidation>
    <dataValidation type="list" allowBlank="1" showInputMessage="1" showErrorMessage="1" sqref="M10:N59" xr:uid="{00000000-0002-0000-0100-000001000000}">
      <formula1>INDIRECT(CONCATENATE(I10,K10))</formula1>
    </dataValidation>
  </dataValidations>
  <pageMargins left="0.7" right="0.7" top="0.75" bottom="0.75" header="0.3" footer="0.3"/>
  <pageSetup paperSize="9" orientation="portrait" r:id="rId1"/>
  <ignoredErrors>
    <ignoredError sqref="Q10:S59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Provas!$C$3:$C$4</xm:f>
          </x14:formula1>
          <xm:sqref>I10:J59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44"/>
  <sheetViews>
    <sheetView showGridLines="0" showRowColHeaders="0" workbookViewId="0">
      <pane xSplit="2" ySplit="9" topLeftCell="C10" activePane="bottomRight" state="frozen"/>
      <selection activeCell="M36" sqref="M36"/>
      <selection pane="topRight" activeCell="M36" sqref="M36"/>
      <selection pane="bottomLeft" activeCell="M36" sqref="M36"/>
      <selection pane="bottomRight" activeCell="M36" sqref="M36"/>
    </sheetView>
  </sheetViews>
  <sheetFormatPr defaultColWidth="0" defaultRowHeight="14.25" customHeight="1" zeroHeight="1" x14ac:dyDescent="0.25"/>
  <cols>
    <col min="1" max="1" width="1.28515625" style="12" customWidth="1"/>
    <col min="2" max="2" width="3.85546875" style="12" customWidth="1"/>
    <col min="3" max="7" width="10.85546875" style="12" customWidth="1"/>
    <col min="8" max="8" width="3.28515625" style="11" customWidth="1"/>
    <col min="9" max="9" width="13.42578125" style="12" customWidth="1"/>
    <col min="10" max="10" width="2.42578125" style="11" customWidth="1"/>
    <col min="11" max="11" width="13.42578125" style="12" customWidth="1"/>
    <col min="12" max="12" width="3" style="11" customWidth="1"/>
    <col min="13" max="13" width="11.42578125" style="12" customWidth="1"/>
    <col min="14" max="14" width="3.140625" style="11" customWidth="1"/>
    <col min="15" max="15" width="12" style="12" customWidth="1"/>
    <col min="16" max="16" width="2.5703125" style="11" customWidth="1"/>
    <col min="17" max="17" width="12.140625" style="12" customWidth="1"/>
    <col min="18" max="18" width="2.5703125" style="11" customWidth="1"/>
    <col min="19" max="19" width="10.28515625" style="12" customWidth="1"/>
    <col min="20" max="20" width="0.85546875" style="11" customWidth="1"/>
    <col min="21" max="21" width="10.5703125" style="12" customWidth="1"/>
    <col min="22" max="22" width="0.7109375" style="11" customWidth="1"/>
    <col min="23" max="24" width="2.28515625" style="12" customWidth="1"/>
    <col min="25" max="25" width="0" style="12" hidden="1" customWidth="1"/>
    <col min="26" max="16384" width="11.42578125" style="12" hidden="1"/>
  </cols>
  <sheetData>
    <row r="1" spans="1:24" ht="15" thickBot="1" x14ac:dyDescent="0.3">
      <c r="A1" s="13"/>
      <c r="B1" s="13"/>
      <c r="C1" s="14" t="e" vm="1">
        <v>#VALUE!</v>
      </c>
      <c r="D1" s="14"/>
      <c r="E1" s="13"/>
      <c r="F1" s="13"/>
      <c r="G1" s="34"/>
      <c r="H1" s="34"/>
      <c r="I1" s="34"/>
      <c r="J1" s="34"/>
      <c r="K1" s="34"/>
      <c r="L1" s="13"/>
      <c r="M1" s="13"/>
      <c r="N1" s="13"/>
      <c r="O1" s="13"/>
      <c r="P1" s="13"/>
      <c r="Q1" s="13"/>
      <c r="R1" s="13"/>
      <c r="S1" s="15"/>
      <c r="T1" s="15"/>
      <c r="U1" s="13"/>
      <c r="V1" s="13"/>
      <c r="W1" s="13"/>
      <c r="X1" s="13"/>
    </row>
    <row r="2" spans="1:24" ht="14.25" customHeight="1" x14ac:dyDescent="0.25">
      <c r="A2" s="13"/>
      <c r="B2" s="13"/>
      <c r="C2" s="14"/>
      <c r="D2" s="14"/>
      <c r="E2" s="31" t="s">
        <v>29</v>
      </c>
      <c r="F2" s="32"/>
      <c r="G2" s="32"/>
      <c r="H2" s="32"/>
      <c r="I2" s="32"/>
      <c r="J2" s="32"/>
      <c r="K2" s="32"/>
      <c r="L2" s="32"/>
      <c r="M2" s="32"/>
      <c r="N2" s="33"/>
      <c r="O2" s="13"/>
      <c r="P2" s="35" t="s">
        <v>48</v>
      </c>
      <c r="Q2" s="40"/>
      <c r="R2" s="40"/>
      <c r="S2" s="40"/>
      <c r="T2" s="40"/>
      <c r="U2" s="40"/>
      <c r="V2" s="41"/>
      <c r="W2" s="13"/>
      <c r="X2" s="13"/>
    </row>
    <row r="3" spans="1:24" ht="14.25" customHeight="1" x14ac:dyDescent="0.25">
      <c r="A3" s="13"/>
      <c r="B3" s="13"/>
      <c r="C3" s="14"/>
      <c r="D3" s="14"/>
      <c r="E3" s="20"/>
      <c r="F3" s="21"/>
      <c r="G3" s="21"/>
      <c r="H3" s="21"/>
      <c r="I3" s="21"/>
      <c r="J3" s="21"/>
      <c r="K3" s="21"/>
      <c r="L3" s="21"/>
      <c r="M3" s="21"/>
      <c r="N3" s="22"/>
      <c r="O3" s="13"/>
      <c r="P3" s="36" t="s">
        <v>49</v>
      </c>
      <c r="Q3" s="42"/>
      <c r="R3" s="42"/>
      <c r="S3" s="42"/>
      <c r="T3" s="42"/>
      <c r="U3" s="42"/>
      <c r="V3" s="43"/>
      <c r="W3" s="13"/>
      <c r="X3" s="13"/>
    </row>
    <row r="4" spans="1:24" ht="14.25" customHeight="1" x14ac:dyDescent="0.25">
      <c r="A4" s="13"/>
      <c r="B4" s="13"/>
      <c r="C4" s="14"/>
      <c r="D4" s="14"/>
      <c r="E4" s="20"/>
      <c r="F4" s="21"/>
      <c r="G4" s="21"/>
      <c r="H4" s="21"/>
      <c r="I4" s="21"/>
      <c r="J4" s="21"/>
      <c r="K4" s="21"/>
      <c r="L4" s="21"/>
      <c r="M4" s="21"/>
      <c r="N4" s="22"/>
      <c r="O4" s="13"/>
      <c r="P4" s="36" t="s">
        <v>50</v>
      </c>
      <c r="Q4" s="42"/>
      <c r="R4" s="42"/>
      <c r="S4" s="42"/>
      <c r="T4" s="42"/>
      <c r="U4" s="42"/>
      <c r="V4" s="43"/>
      <c r="W4" s="13"/>
      <c r="X4" s="13"/>
    </row>
    <row r="5" spans="1:24" ht="14.25" customHeight="1" x14ac:dyDescent="0.25">
      <c r="A5" s="13"/>
      <c r="B5" s="13"/>
      <c r="C5" s="14"/>
      <c r="D5" s="14"/>
      <c r="E5" s="23" t="s">
        <v>47</v>
      </c>
      <c r="F5" s="24"/>
      <c r="G5" s="24"/>
      <c r="H5" s="24"/>
      <c r="I5" s="24"/>
      <c r="J5" s="24"/>
      <c r="K5" s="24"/>
      <c r="L5" s="24"/>
      <c r="M5" s="24"/>
      <c r="N5" s="25"/>
      <c r="O5" s="13"/>
      <c r="P5" s="36" t="s">
        <v>51</v>
      </c>
      <c r="Q5" s="42"/>
      <c r="R5" s="42"/>
      <c r="S5" s="42"/>
      <c r="T5" s="42"/>
      <c r="U5" s="42"/>
      <c r="V5" s="43"/>
      <c r="W5" s="13"/>
      <c r="X5" s="13"/>
    </row>
    <row r="6" spans="1:24" ht="14.25" customHeight="1" thickBot="1" x14ac:dyDescent="0.3">
      <c r="A6" s="13"/>
      <c r="B6" s="13"/>
      <c r="C6" s="14"/>
      <c r="D6" s="14"/>
      <c r="E6" s="26"/>
      <c r="F6" s="27"/>
      <c r="G6" s="27"/>
      <c r="H6" s="27"/>
      <c r="I6" s="27"/>
      <c r="J6" s="27"/>
      <c r="K6" s="27"/>
      <c r="L6" s="27"/>
      <c r="M6" s="27"/>
      <c r="N6" s="28"/>
      <c r="O6" s="13"/>
      <c r="P6" s="44" t="s">
        <v>52</v>
      </c>
      <c r="Q6" s="45"/>
      <c r="R6" s="45"/>
      <c r="S6" s="45"/>
      <c r="T6" s="45"/>
      <c r="U6" s="45"/>
      <c r="V6" s="46"/>
      <c r="W6" s="13"/>
      <c r="X6" s="13"/>
    </row>
    <row r="7" spans="1:24" s="11" customFormat="1" ht="14.25" customHeight="1" thickBot="1" x14ac:dyDescent="0.3">
      <c r="A7" s="13"/>
      <c r="B7" s="13"/>
      <c r="C7" s="14"/>
      <c r="D7" s="14"/>
      <c r="E7" s="16"/>
      <c r="F7" s="13"/>
      <c r="G7" s="17"/>
      <c r="H7" s="17"/>
      <c r="I7" s="17"/>
      <c r="J7" s="17"/>
      <c r="K7" s="38" t="s">
        <v>53</v>
      </c>
      <c r="L7" s="13"/>
      <c r="M7" s="13"/>
      <c r="N7" s="17"/>
      <c r="O7" s="13"/>
      <c r="P7" s="47"/>
      <c r="Q7" s="48"/>
      <c r="R7" s="48"/>
      <c r="S7" s="48"/>
      <c r="T7" s="48"/>
      <c r="U7" s="48"/>
      <c r="V7" s="49"/>
      <c r="W7" s="13"/>
      <c r="X7" s="13"/>
    </row>
    <row r="8" spans="1:24" ht="10.5" customHeight="1" x14ac:dyDescent="0.25">
      <c r="A8" s="13"/>
      <c r="B8" s="13"/>
      <c r="C8" s="14"/>
      <c r="D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8"/>
      <c r="P8" s="13"/>
      <c r="Q8" s="13"/>
      <c r="R8" s="13"/>
      <c r="S8" s="13"/>
      <c r="T8" s="13"/>
      <c r="U8" s="13"/>
      <c r="V8" s="13"/>
      <c r="W8" s="13"/>
      <c r="X8" s="13"/>
    </row>
    <row r="9" spans="1:24" ht="15" thickBot="1" x14ac:dyDescent="0.3">
      <c r="A9" s="13"/>
      <c r="B9" s="13"/>
      <c r="C9" s="50" t="s">
        <v>54</v>
      </c>
      <c r="D9" s="50"/>
      <c r="E9" s="50"/>
      <c r="F9" s="50"/>
      <c r="G9" s="50"/>
      <c r="H9" s="19"/>
      <c r="I9" s="19" t="s">
        <v>23</v>
      </c>
      <c r="J9" s="19"/>
      <c r="K9" s="19" t="s">
        <v>55</v>
      </c>
      <c r="L9" s="19"/>
      <c r="M9" s="19" t="s">
        <v>56</v>
      </c>
      <c r="N9" s="19"/>
      <c r="O9" s="19" t="s">
        <v>46</v>
      </c>
      <c r="P9" s="19"/>
      <c r="Q9" s="19" t="s">
        <v>57</v>
      </c>
      <c r="R9" s="19"/>
      <c r="S9" s="19" t="s">
        <v>27</v>
      </c>
      <c r="T9" s="19"/>
      <c r="U9" s="19" t="s">
        <v>28</v>
      </c>
      <c r="V9" s="19"/>
      <c r="W9" s="13"/>
      <c r="X9" s="13"/>
    </row>
    <row r="10" spans="1:24" x14ac:dyDescent="0.25">
      <c r="A10" s="13"/>
      <c r="B10" s="37">
        <v>1</v>
      </c>
      <c r="C10" s="52"/>
      <c r="D10" s="53"/>
      <c r="E10" s="53"/>
      <c r="F10" s="53"/>
      <c r="G10" s="54"/>
      <c r="H10" s="30"/>
      <c r="I10" s="60"/>
      <c r="J10" s="13"/>
      <c r="K10" s="60"/>
      <c r="L10" s="13"/>
      <c r="M10" s="60"/>
      <c r="N10" s="13"/>
      <c r="O10" s="63"/>
      <c r="P10" s="13"/>
      <c r="Q10" s="69" t="e">
        <f>+ROUNDDOWN(VLOOKUP(CONCATENATE(I10,K10,M10),'Referencia Pista'!$D$2:$G$203,2,0)*EXP(-EXP(VLOOKUP(CONCATENATE(I10,K10,M10),'Referencia Pista'!$D$2:$G$203,3,0)-1.16*((VLOOKUP(CONCATENATE(I10,K10,M10),'Referencia Pista'!$D$2:$G$203,4,0)/(O10*86400))))),0)</f>
        <v>#N/A</v>
      </c>
      <c r="R10" s="15"/>
      <c r="S10" s="72" t="e">
        <f>+ROUNDDOWN(1.16*((VLOOKUP(CONCATENATE(I10,K10,M10),'Referencia Pista'!$D$2:$G$203,4,0)/(VLOOKUP(CONCATENATE(I10,K10,M10),'Referencia Pista'!$D$2:$G$203,3,0)-LN(LN(VLOOKUP(CONCATENATE(I10,K10,M10),'Referencia Pista'!$D$2:$G$203,2,0)/800))))),2)/86400</f>
        <v>#N/A</v>
      </c>
      <c r="T10" s="39"/>
      <c r="U10" s="72" t="e">
        <f>+ROUNDDOWN(1.16*((VLOOKUP(CONCATENATE(I10,K10,M10),'Referencia Pista'!$D$2:$G$203,4,0)/(VLOOKUP(CONCATENATE(I10,K10,M10),'Referencia Pista'!$D$2:$G$203,3,0)-LN(LN(VLOOKUP(CONCATENATE(I10,K10,M10),'Referencia Pista'!$D$2:$G$203,2,0)/1000))))),2)/86400</f>
        <v>#N/A</v>
      </c>
      <c r="V10" s="13"/>
      <c r="W10" s="13"/>
      <c r="X10" s="13"/>
    </row>
    <row r="11" spans="1:24" x14ac:dyDescent="0.25">
      <c r="A11" s="13"/>
      <c r="B11" s="37">
        <v>2</v>
      </c>
      <c r="C11" s="55"/>
      <c r="D11" s="51"/>
      <c r="E11" s="51"/>
      <c r="F11" s="51"/>
      <c r="G11" s="56"/>
      <c r="H11" s="30"/>
      <c r="I11" s="61"/>
      <c r="J11" s="13"/>
      <c r="K11" s="61"/>
      <c r="L11" s="13"/>
      <c r="M11" s="61"/>
      <c r="N11" s="13"/>
      <c r="O11" s="64"/>
      <c r="P11" s="13"/>
      <c r="Q11" s="70" t="e">
        <f>+ROUNDDOWN(VLOOKUP(CONCATENATE(I11,K11,M11),'Referencia Pista'!$D$2:$G$203,2,0)*EXP(-EXP(VLOOKUP(CONCATENATE(I11,K11,M11),'Referencia Pista'!$D$2:$G$203,3,0)-1.16*((VLOOKUP(CONCATENATE(I11,K11,M11),'Referencia Pista'!$D$2:$G$203,4,0)/(O11*86400))))),0)</f>
        <v>#N/A</v>
      </c>
      <c r="R11" s="15"/>
      <c r="S11" s="73" t="e">
        <f>+ROUNDDOWN(1.16*((VLOOKUP(CONCATENATE(I11,K11,M11),'Referencia Pista'!$D$2:$G$203,4,0)/(VLOOKUP(CONCATENATE(I11,K11,M11),'Referencia Pista'!$D$2:$G$203,3,0)-LN(LN(VLOOKUP(CONCATENATE(I11,K11,M11),'Referencia Pista'!$D$2:$G$203,2,0)/800))))),2)/86400</f>
        <v>#N/A</v>
      </c>
      <c r="T11" s="39"/>
      <c r="U11" s="73" t="e">
        <f>+ROUNDDOWN(1.16*((VLOOKUP(CONCATENATE(I11,K11,M11),'Referencia Pista'!$D$2:$G$203,4,0)/(VLOOKUP(CONCATENATE(I11,K11,M11),'Referencia Pista'!$D$2:$G$203,3,0)-LN(LN(VLOOKUP(CONCATENATE(I11,K11,M11),'Referencia Pista'!$D$2:$G$203,2,0)/1000))))),2)/86400</f>
        <v>#N/A</v>
      </c>
      <c r="V11" s="13"/>
      <c r="W11" s="13"/>
      <c r="X11" s="13"/>
    </row>
    <row r="12" spans="1:24" x14ac:dyDescent="0.25">
      <c r="A12" s="13"/>
      <c r="B12" s="37">
        <v>3</v>
      </c>
      <c r="C12" s="55"/>
      <c r="D12" s="51"/>
      <c r="E12" s="51"/>
      <c r="F12" s="51"/>
      <c r="G12" s="56"/>
      <c r="H12" s="30"/>
      <c r="I12" s="61"/>
      <c r="J12" s="13"/>
      <c r="K12" s="61"/>
      <c r="L12" s="13"/>
      <c r="M12" s="61"/>
      <c r="N12" s="13"/>
      <c r="O12" s="64"/>
      <c r="P12" s="13"/>
      <c r="Q12" s="70" t="e">
        <f>+ROUNDDOWN(VLOOKUP(CONCATENATE(I12,K12,M12),'Referencia Pista'!$D$2:$G$203,2,0)*EXP(-EXP(VLOOKUP(CONCATENATE(I12,K12,M12),'Referencia Pista'!$D$2:$G$203,3,0)-1.16*((VLOOKUP(CONCATENATE(I12,K12,M12),'Referencia Pista'!$D$2:$G$203,4,0)/(O12*86400))))),0)</f>
        <v>#N/A</v>
      </c>
      <c r="R12" s="15"/>
      <c r="S12" s="73" t="e">
        <f>+ROUNDDOWN(1.16*((VLOOKUP(CONCATENATE(I12,K12,M12),'Referencia Pista'!$D$2:$G$203,4,0)/(VLOOKUP(CONCATENATE(I12,K12,M12),'Referencia Pista'!$D$2:$G$203,3,0)-LN(LN(VLOOKUP(CONCATENATE(I12,K12,M12),'Referencia Pista'!$D$2:$G$203,2,0)/800))))),2)/86400</f>
        <v>#N/A</v>
      </c>
      <c r="T12" s="39"/>
      <c r="U12" s="73" t="e">
        <f>+ROUNDDOWN(1.16*((VLOOKUP(CONCATENATE(I12,K12,M12),'Referencia Pista'!$D$2:$G$203,4,0)/(VLOOKUP(CONCATENATE(I12,K12,M12),'Referencia Pista'!$D$2:$G$203,3,0)-LN(LN(VLOOKUP(CONCATENATE(I12,K12,M12),'Referencia Pista'!$D$2:$G$203,2,0)/1000))))),2)/86400</f>
        <v>#N/A</v>
      </c>
      <c r="V12" s="13"/>
      <c r="W12" s="13"/>
      <c r="X12" s="13"/>
    </row>
    <row r="13" spans="1:24" x14ac:dyDescent="0.25">
      <c r="A13" s="13"/>
      <c r="B13" s="37">
        <v>4</v>
      </c>
      <c r="C13" s="55"/>
      <c r="D13" s="51"/>
      <c r="E13" s="51"/>
      <c r="F13" s="51"/>
      <c r="G13" s="56"/>
      <c r="H13" s="30"/>
      <c r="I13" s="61"/>
      <c r="J13" s="13"/>
      <c r="K13" s="61"/>
      <c r="L13" s="13"/>
      <c r="M13" s="61"/>
      <c r="N13" s="13"/>
      <c r="O13" s="64"/>
      <c r="P13" s="13"/>
      <c r="Q13" s="70" t="e">
        <f>+ROUNDDOWN(VLOOKUP(CONCATENATE(I13,K13,M13),'Referencia Pista'!$D$2:$G$203,2,0)*EXP(-EXP(VLOOKUP(CONCATENATE(I13,K13,M13),'Referencia Pista'!$D$2:$G$203,3,0)-1.16*((VLOOKUP(CONCATENATE(I13,K13,M13),'Referencia Pista'!$D$2:$G$203,4,0)/(O13*86400))))),0)</f>
        <v>#N/A</v>
      </c>
      <c r="R13" s="15"/>
      <c r="S13" s="73" t="e">
        <f>+ROUNDDOWN(1.16*((VLOOKUP(CONCATENATE(I13,K13,M13),'Referencia Pista'!$D$2:$G$203,4,0)/(VLOOKUP(CONCATENATE(I13,K13,M13),'Referencia Pista'!$D$2:$G$203,3,0)-LN(LN(VLOOKUP(CONCATENATE(I13,K13,M13),'Referencia Pista'!$D$2:$G$203,2,0)/800))))),2)/86400</f>
        <v>#N/A</v>
      </c>
      <c r="T13" s="39"/>
      <c r="U13" s="73" t="e">
        <f>+ROUNDDOWN(1.16*((VLOOKUP(CONCATENATE(I13,K13,M13),'Referencia Pista'!$D$2:$G$203,4,0)/(VLOOKUP(CONCATENATE(I13,K13,M13),'Referencia Pista'!$D$2:$G$203,3,0)-LN(LN(VLOOKUP(CONCATENATE(I13,K13,M13),'Referencia Pista'!$D$2:$G$203,2,0)/1000))))),2)/86400</f>
        <v>#N/A</v>
      </c>
      <c r="V13" s="13"/>
      <c r="W13" s="13"/>
      <c r="X13" s="13"/>
    </row>
    <row r="14" spans="1:24" x14ac:dyDescent="0.25">
      <c r="A14" s="13"/>
      <c r="B14" s="37">
        <v>5</v>
      </c>
      <c r="C14" s="55"/>
      <c r="D14" s="51"/>
      <c r="E14" s="51"/>
      <c r="F14" s="51"/>
      <c r="G14" s="56"/>
      <c r="H14" s="30"/>
      <c r="I14" s="61"/>
      <c r="J14" s="13"/>
      <c r="K14" s="61"/>
      <c r="L14" s="13"/>
      <c r="M14" s="61"/>
      <c r="N14" s="13"/>
      <c r="O14" s="64"/>
      <c r="P14" s="13"/>
      <c r="Q14" s="70" t="e">
        <f>+ROUNDDOWN(VLOOKUP(CONCATENATE(I14,K14,M14),'Referencia Pista'!$D$2:$G$203,2,0)*EXP(-EXP(VLOOKUP(CONCATENATE(I14,K14,M14),'Referencia Pista'!$D$2:$G$203,3,0)-1.16*((VLOOKUP(CONCATENATE(I14,K14,M14),'Referencia Pista'!$D$2:$G$203,4,0)/(O14*86400))))),0)</f>
        <v>#N/A</v>
      </c>
      <c r="R14" s="15"/>
      <c r="S14" s="73" t="e">
        <f>+ROUNDDOWN(1.16*((VLOOKUP(CONCATENATE(I14,K14,M14),'Referencia Pista'!$D$2:$G$203,4,0)/(VLOOKUP(CONCATENATE(I14,K14,M14),'Referencia Pista'!$D$2:$G$203,3,0)-LN(LN(VLOOKUP(CONCATENATE(I14,K14,M14),'Referencia Pista'!$D$2:$G$203,2,0)/800))))),2)/86400</f>
        <v>#N/A</v>
      </c>
      <c r="T14" s="39"/>
      <c r="U14" s="73" t="e">
        <f>+ROUNDDOWN(1.16*((VLOOKUP(CONCATENATE(I14,K14,M14),'Referencia Pista'!$D$2:$G$203,4,0)/(VLOOKUP(CONCATENATE(I14,K14,M14),'Referencia Pista'!$D$2:$G$203,3,0)-LN(LN(VLOOKUP(CONCATENATE(I14,K14,M14),'Referencia Pista'!$D$2:$G$203,2,0)/1000))))),2)/86400</f>
        <v>#N/A</v>
      </c>
      <c r="V14" s="13"/>
      <c r="W14" s="13"/>
      <c r="X14" s="13"/>
    </row>
    <row r="15" spans="1:24" x14ac:dyDescent="0.25">
      <c r="A15" s="13"/>
      <c r="B15" s="37">
        <v>6</v>
      </c>
      <c r="C15" s="55"/>
      <c r="D15" s="51"/>
      <c r="E15" s="51"/>
      <c r="F15" s="51"/>
      <c r="G15" s="56"/>
      <c r="H15" s="30"/>
      <c r="I15" s="61"/>
      <c r="J15" s="13"/>
      <c r="K15" s="61"/>
      <c r="L15" s="13"/>
      <c r="M15" s="61"/>
      <c r="N15" s="13"/>
      <c r="O15" s="64"/>
      <c r="P15" s="13"/>
      <c r="Q15" s="70" t="e">
        <f>+ROUNDDOWN(VLOOKUP(CONCATENATE(I15,K15,M15),'Referencia Pista'!$D$2:$G$203,2,0)*EXP(-EXP(VLOOKUP(CONCATENATE(I15,K15,M15),'Referencia Pista'!$D$2:$G$203,3,0)-1.16*((VLOOKUP(CONCATENATE(I15,K15,M15),'Referencia Pista'!$D$2:$G$203,4,0)/(O15*86400))))),0)</f>
        <v>#N/A</v>
      </c>
      <c r="R15" s="15"/>
      <c r="S15" s="73" t="e">
        <f>+ROUNDDOWN(1.16*((VLOOKUP(CONCATENATE(I15,K15,M15),'Referencia Pista'!$D$2:$G$203,4,0)/(VLOOKUP(CONCATENATE(I15,K15,M15),'Referencia Pista'!$D$2:$G$203,3,0)-LN(LN(VLOOKUP(CONCATENATE(I15,K15,M15),'Referencia Pista'!$D$2:$G$203,2,0)/800))))),2)/86400</f>
        <v>#N/A</v>
      </c>
      <c r="T15" s="39"/>
      <c r="U15" s="73" t="e">
        <f>+ROUNDDOWN(1.16*((VLOOKUP(CONCATENATE(I15,K15,M15),'Referencia Pista'!$D$2:$G$203,4,0)/(VLOOKUP(CONCATENATE(I15,K15,M15),'Referencia Pista'!$D$2:$G$203,3,0)-LN(LN(VLOOKUP(CONCATENATE(I15,K15,M15),'Referencia Pista'!$D$2:$G$203,2,0)/1000))))),2)/86400</f>
        <v>#N/A</v>
      </c>
      <c r="V15" s="13"/>
      <c r="W15" s="13"/>
      <c r="X15" s="13"/>
    </row>
    <row r="16" spans="1:24" x14ac:dyDescent="0.25">
      <c r="A16" s="13"/>
      <c r="B16" s="37">
        <v>7</v>
      </c>
      <c r="C16" s="55"/>
      <c r="D16" s="51"/>
      <c r="E16" s="51"/>
      <c r="F16" s="51"/>
      <c r="G16" s="56"/>
      <c r="H16" s="30"/>
      <c r="I16" s="61"/>
      <c r="J16" s="13"/>
      <c r="K16" s="61"/>
      <c r="L16" s="13"/>
      <c r="M16" s="61"/>
      <c r="N16" s="13"/>
      <c r="O16" s="64"/>
      <c r="P16" s="13"/>
      <c r="Q16" s="70" t="e">
        <f>+ROUNDDOWN(VLOOKUP(CONCATENATE(I16,K16,M16),'Referencia Pista'!$D$2:$G$203,2,0)*EXP(-EXP(VLOOKUP(CONCATENATE(I16,K16,M16),'Referencia Pista'!$D$2:$G$203,3,0)-1.16*((VLOOKUP(CONCATENATE(I16,K16,M16),'Referencia Pista'!$D$2:$G$203,4,0)/(O16*86400))))),0)</f>
        <v>#N/A</v>
      </c>
      <c r="R16" s="15"/>
      <c r="S16" s="73" t="e">
        <f>+ROUNDDOWN(1.16*((VLOOKUP(CONCATENATE(I16,K16,M16),'Referencia Pista'!$D$2:$G$203,4,0)/(VLOOKUP(CONCATENATE(I16,K16,M16),'Referencia Pista'!$D$2:$G$203,3,0)-LN(LN(VLOOKUP(CONCATENATE(I16,K16,M16),'Referencia Pista'!$D$2:$G$203,2,0)/800))))),2)/86400</f>
        <v>#N/A</v>
      </c>
      <c r="T16" s="39"/>
      <c r="U16" s="73" t="e">
        <f>+ROUNDDOWN(1.16*((VLOOKUP(CONCATENATE(I16,K16,M16),'Referencia Pista'!$D$2:$G$203,4,0)/(VLOOKUP(CONCATENATE(I16,K16,M16),'Referencia Pista'!$D$2:$G$203,3,0)-LN(LN(VLOOKUP(CONCATENATE(I16,K16,M16),'Referencia Pista'!$D$2:$G$203,2,0)/1000))))),2)/86400</f>
        <v>#N/A</v>
      </c>
      <c r="V16" s="13"/>
      <c r="W16" s="13"/>
      <c r="X16" s="13"/>
    </row>
    <row r="17" spans="1:24" x14ac:dyDescent="0.25">
      <c r="A17" s="13"/>
      <c r="B17" s="37">
        <v>8</v>
      </c>
      <c r="C17" s="55"/>
      <c r="D17" s="51"/>
      <c r="E17" s="51"/>
      <c r="F17" s="51"/>
      <c r="G17" s="56"/>
      <c r="H17" s="30"/>
      <c r="I17" s="61"/>
      <c r="J17" s="13"/>
      <c r="K17" s="61"/>
      <c r="L17" s="13"/>
      <c r="M17" s="61"/>
      <c r="N17" s="13"/>
      <c r="O17" s="64"/>
      <c r="P17" s="13"/>
      <c r="Q17" s="70" t="e">
        <f>+ROUNDDOWN(VLOOKUP(CONCATENATE(I17,K17,M17),'Referencia Pista'!$D$2:$G$203,2,0)*EXP(-EXP(VLOOKUP(CONCATENATE(I17,K17,M17),'Referencia Pista'!$D$2:$G$203,3,0)-1.16*((VLOOKUP(CONCATENATE(I17,K17,M17),'Referencia Pista'!$D$2:$G$203,4,0)/(O17*86400))))),0)</f>
        <v>#N/A</v>
      </c>
      <c r="R17" s="15"/>
      <c r="S17" s="73" t="e">
        <f>+ROUNDDOWN(1.16*((VLOOKUP(CONCATENATE(I17,K17,M17),'Referencia Pista'!$D$2:$G$203,4,0)/(VLOOKUP(CONCATENATE(I17,K17,M17),'Referencia Pista'!$D$2:$G$203,3,0)-LN(LN(VLOOKUP(CONCATENATE(I17,K17,M17),'Referencia Pista'!$D$2:$G$203,2,0)/800))))),2)/86400</f>
        <v>#N/A</v>
      </c>
      <c r="T17" s="39"/>
      <c r="U17" s="73" t="e">
        <f>+ROUNDDOWN(1.16*((VLOOKUP(CONCATENATE(I17,K17,M17),'Referencia Pista'!$D$2:$G$203,4,0)/(VLOOKUP(CONCATENATE(I17,K17,M17),'Referencia Pista'!$D$2:$G$203,3,0)-LN(LN(VLOOKUP(CONCATENATE(I17,K17,M17),'Referencia Pista'!$D$2:$G$203,2,0)/1000))))),2)/86400</f>
        <v>#N/A</v>
      </c>
      <c r="V17" s="13"/>
      <c r="W17" s="13"/>
      <c r="X17" s="13"/>
    </row>
    <row r="18" spans="1:24" x14ac:dyDescent="0.25">
      <c r="A18" s="13"/>
      <c r="B18" s="37">
        <v>9</v>
      </c>
      <c r="C18" s="55"/>
      <c r="D18" s="51"/>
      <c r="E18" s="51"/>
      <c r="F18" s="51"/>
      <c r="G18" s="56"/>
      <c r="H18" s="30"/>
      <c r="I18" s="61"/>
      <c r="J18" s="13"/>
      <c r="K18" s="61"/>
      <c r="L18" s="13"/>
      <c r="M18" s="61"/>
      <c r="N18" s="13"/>
      <c r="O18" s="64"/>
      <c r="P18" s="13"/>
      <c r="Q18" s="70" t="e">
        <f>+ROUNDDOWN(VLOOKUP(CONCATENATE(I18,K18,M18),'Referencia Pista'!$D$2:$G$203,2,0)*EXP(-EXP(VLOOKUP(CONCATENATE(I18,K18,M18),'Referencia Pista'!$D$2:$G$203,3,0)-1.16*((VLOOKUP(CONCATENATE(I18,K18,M18),'Referencia Pista'!$D$2:$G$203,4,0)/(O18*86400))))),0)</f>
        <v>#N/A</v>
      </c>
      <c r="R18" s="15"/>
      <c r="S18" s="73" t="e">
        <f>+ROUNDDOWN(1.16*((VLOOKUP(CONCATENATE(I18,K18,M18),'Referencia Pista'!$D$2:$G$203,4,0)/(VLOOKUP(CONCATENATE(I18,K18,M18),'Referencia Pista'!$D$2:$G$203,3,0)-LN(LN(VLOOKUP(CONCATENATE(I18,K18,M18),'Referencia Pista'!$D$2:$G$203,2,0)/800))))),2)/86400</f>
        <v>#N/A</v>
      </c>
      <c r="T18" s="39"/>
      <c r="U18" s="73" t="e">
        <f>+ROUNDDOWN(1.16*((VLOOKUP(CONCATENATE(I18,K18,M18),'Referencia Pista'!$D$2:$G$203,4,0)/(VLOOKUP(CONCATENATE(I18,K18,M18),'Referencia Pista'!$D$2:$G$203,3,0)-LN(LN(VLOOKUP(CONCATENATE(I18,K18,M18),'Referencia Pista'!$D$2:$G$203,2,0)/1000))))),2)/86400</f>
        <v>#N/A</v>
      </c>
      <c r="V18" s="13"/>
      <c r="W18" s="13"/>
      <c r="X18" s="13"/>
    </row>
    <row r="19" spans="1:24" x14ac:dyDescent="0.25">
      <c r="A19" s="13"/>
      <c r="B19" s="37">
        <v>10</v>
      </c>
      <c r="C19" s="55"/>
      <c r="D19" s="51"/>
      <c r="E19" s="51"/>
      <c r="F19" s="51"/>
      <c r="G19" s="56"/>
      <c r="H19" s="30"/>
      <c r="I19" s="61"/>
      <c r="J19" s="13"/>
      <c r="K19" s="61"/>
      <c r="L19" s="13"/>
      <c r="M19" s="61"/>
      <c r="N19" s="13"/>
      <c r="O19" s="64"/>
      <c r="P19" s="13"/>
      <c r="Q19" s="70" t="e">
        <f>+ROUNDDOWN(VLOOKUP(CONCATENATE(I19,K19,M19),'Referencia Pista'!$D$2:$G$203,2,0)*EXP(-EXP(VLOOKUP(CONCATENATE(I19,K19,M19),'Referencia Pista'!$D$2:$G$203,3,0)-1.16*((VLOOKUP(CONCATENATE(I19,K19,M19),'Referencia Pista'!$D$2:$G$203,4,0)/(O19*86400))))),0)</f>
        <v>#N/A</v>
      </c>
      <c r="R19" s="15"/>
      <c r="S19" s="73" t="e">
        <f>+ROUNDDOWN(1.16*((VLOOKUP(CONCATENATE(I19,K19,M19),'Referencia Pista'!$D$2:$G$203,4,0)/(VLOOKUP(CONCATENATE(I19,K19,M19),'Referencia Pista'!$D$2:$G$203,3,0)-LN(LN(VLOOKUP(CONCATENATE(I19,K19,M19),'Referencia Pista'!$D$2:$G$203,2,0)/800))))),2)/86400</f>
        <v>#N/A</v>
      </c>
      <c r="T19" s="39"/>
      <c r="U19" s="73" t="e">
        <f>+ROUNDDOWN(1.16*((VLOOKUP(CONCATENATE(I19,K19,M19),'Referencia Pista'!$D$2:$G$203,4,0)/(VLOOKUP(CONCATENATE(I19,K19,M19),'Referencia Pista'!$D$2:$G$203,3,0)-LN(LN(VLOOKUP(CONCATENATE(I19,K19,M19),'Referencia Pista'!$D$2:$G$203,2,0)/1000))))),2)/86400</f>
        <v>#N/A</v>
      </c>
      <c r="V19" s="13"/>
      <c r="W19" s="13"/>
      <c r="X19" s="13"/>
    </row>
    <row r="20" spans="1:24" x14ac:dyDescent="0.25">
      <c r="A20" s="13"/>
      <c r="B20" s="37">
        <v>11</v>
      </c>
      <c r="C20" s="55"/>
      <c r="D20" s="51"/>
      <c r="E20" s="51"/>
      <c r="F20" s="51"/>
      <c r="G20" s="56"/>
      <c r="H20" s="30"/>
      <c r="I20" s="61"/>
      <c r="J20" s="13"/>
      <c r="K20" s="61"/>
      <c r="L20" s="13"/>
      <c r="M20" s="61"/>
      <c r="N20" s="13"/>
      <c r="O20" s="64"/>
      <c r="P20" s="13"/>
      <c r="Q20" s="70" t="e">
        <f>+ROUNDDOWN(VLOOKUP(CONCATENATE(I20,K20,M20),'Referencia Pista'!$D$2:$G$203,2,0)*EXP(-EXP(VLOOKUP(CONCATENATE(I20,K20,M20),'Referencia Pista'!$D$2:$G$203,3,0)-1.16*((VLOOKUP(CONCATENATE(I20,K20,M20),'Referencia Pista'!$D$2:$G$203,4,0)/(O20*86400))))),0)</f>
        <v>#N/A</v>
      </c>
      <c r="R20" s="15"/>
      <c r="S20" s="73" t="e">
        <f>+ROUNDDOWN(1.16*((VLOOKUP(CONCATENATE(I20,K20,M20),'Referencia Pista'!$D$2:$G$203,4,0)/(VLOOKUP(CONCATENATE(I20,K20,M20),'Referencia Pista'!$D$2:$G$203,3,0)-LN(LN(VLOOKUP(CONCATENATE(I20,K20,M20),'Referencia Pista'!$D$2:$G$203,2,0)/800))))),2)/86400</f>
        <v>#N/A</v>
      </c>
      <c r="T20" s="39"/>
      <c r="U20" s="73" t="e">
        <f>+ROUNDDOWN(1.16*((VLOOKUP(CONCATENATE(I20,K20,M20),'Referencia Pista'!$D$2:$G$203,4,0)/(VLOOKUP(CONCATENATE(I20,K20,M20),'Referencia Pista'!$D$2:$G$203,3,0)-LN(LN(VLOOKUP(CONCATENATE(I20,K20,M20),'Referencia Pista'!$D$2:$G$203,2,0)/1000))))),2)/86400</f>
        <v>#N/A</v>
      </c>
      <c r="V20" s="13"/>
      <c r="W20" s="13"/>
      <c r="X20" s="13"/>
    </row>
    <row r="21" spans="1:24" x14ac:dyDescent="0.25">
      <c r="A21" s="13"/>
      <c r="B21" s="37">
        <v>12</v>
      </c>
      <c r="C21" s="55"/>
      <c r="D21" s="51"/>
      <c r="E21" s="51"/>
      <c r="F21" s="51"/>
      <c r="G21" s="56"/>
      <c r="H21" s="30"/>
      <c r="I21" s="61"/>
      <c r="J21" s="13"/>
      <c r="K21" s="61"/>
      <c r="L21" s="13"/>
      <c r="M21" s="61"/>
      <c r="N21" s="13"/>
      <c r="O21" s="64"/>
      <c r="P21" s="13"/>
      <c r="Q21" s="70" t="e">
        <f>+ROUNDDOWN(VLOOKUP(CONCATENATE(I21,K21,M21),'Referencia Pista'!$D$2:$G$203,2,0)*EXP(-EXP(VLOOKUP(CONCATENATE(I21,K21,M21),'Referencia Pista'!$D$2:$G$203,3,0)-1.16*((VLOOKUP(CONCATENATE(I21,K21,M21),'Referencia Pista'!$D$2:$G$203,4,0)/(O21*86400))))),0)</f>
        <v>#N/A</v>
      </c>
      <c r="R21" s="15"/>
      <c r="S21" s="73" t="e">
        <f>+ROUNDDOWN(1.16*((VLOOKUP(CONCATENATE(I21,K21,M21),'Referencia Pista'!$D$2:$G$203,4,0)/(VLOOKUP(CONCATENATE(I21,K21,M21),'Referencia Pista'!$D$2:$G$203,3,0)-LN(LN(VLOOKUP(CONCATENATE(I21,K21,M21),'Referencia Pista'!$D$2:$G$203,2,0)/800))))),2)/86400</f>
        <v>#N/A</v>
      </c>
      <c r="T21" s="39"/>
      <c r="U21" s="73" t="e">
        <f>+ROUNDDOWN(1.16*((VLOOKUP(CONCATENATE(I21,K21,M21),'Referencia Pista'!$D$2:$G$203,4,0)/(VLOOKUP(CONCATENATE(I21,K21,M21),'Referencia Pista'!$D$2:$G$203,3,0)-LN(LN(VLOOKUP(CONCATENATE(I21,K21,M21),'Referencia Pista'!$D$2:$G$203,2,0)/1000))))),2)/86400</f>
        <v>#N/A</v>
      </c>
      <c r="V21" s="13"/>
      <c r="W21" s="13"/>
      <c r="X21" s="13"/>
    </row>
    <row r="22" spans="1:24" x14ac:dyDescent="0.25">
      <c r="A22" s="13"/>
      <c r="B22" s="37">
        <v>13</v>
      </c>
      <c r="C22" s="55"/>
      <c r="D22" s="51"/>
      <c r="E22" s="51"/>
      <c r="F22" s="51"/>
      <c r="G22" s="56"/>
      <c r="H22" s="30"/>
      <c r="I22" s="61"/>
      <c r="J22" s="13"/>
      <c r="K22" s="61"/>
      <c r="L22" s="13"/>
      <c r="M22" s="61"/>
      <c r="N22" s="13"/>
      <c r="O22" s="64"/>
      <c r="P22" s="13"/>
      <c r="Q22" s="70" t="e">
        <f>+ROUNDDOWN(VLOOKUP(CONCATENATE(I22,K22,M22),'Referencia Pista'!$D$2:$G$203,2,0)*EXP(-EXP(VLOOKUP(CONCATENATE(I22,K22,M22),'Referencia Pista'!$D$2:$G$203,3,0)-1.16*((VLOOKUP(CONCATENATE(I22,K22,M22),'Referencia Pista'!$D$2:$G$203,4,0)/(O22*86400))))),0)</f>
        <v>#N/A</v>
      </c>
      <c r="R22" s="15"/>
      <c r="S22" s="73" t="e">
        <f>+ROUNDDOWN(1.16*((VLOOKUP(CONCATENATE(I22,K22,M22),'Referencia Pista'!$D$2:$G$203,4,0)/(VLOOKUP(CONCATENATE(I22,K22,M22),'Referencia Pista'!$D$2:$G$203,3,0)-LN(LN(VLOOKUP(CONCATENATE(I22,K22,M22),'Referencia Pista'!$D$2:$G$203,2,0)/800))))),2)/86400</f>
        <v>#N/A</v>
      </c>
      <c r="T22" s="39"/>
      <c r="U22" s="73" t="e">
        <f>+ROUNDDOWN(1.16*((VLOOKUP(CONCATENATE(I22,K22,M22),'Referencia Pista'!$D$2:$G$203,4,0)/(VLOOKUP(CONCATENATE(I22,K22,M22),'Referencia Pista'!$D$2:$G$203,3,0)-LN(LN(VLOOKUP(CONCATENATE(I22,K22,M22),'Referencia Pista'!$D$2:$G$203,2,0)/1000))))),2)/86400</f>
        <v>#N/A</v>
      </c>
      <c r="V22" s="13"/>
      <c r="W22" s="13"/>
      <c r="X22" s="13"/>
    </row>
    <row r="23" spans="1:24" x14ac:dyDescent="0.25">
      <c r="A23" s="13"/>
      <c r="B23" s="37">
        <v>14</v>
      </c>
      <c r="C23" s="55"/>
      <c r="D23" s="51"/>
      <c r="E23" s="51"/>
      <c r="F23" s="51"/>
      <c r="G23" s="56"/>
      <c r="H23" s="30"/>
      <c r="I23" s="61"/>
      <c r="J23" s="13"/>
      <c r="K23" s="61"/>
      <c r="L23" s="13"/>
      <c r="M23" s="61"/>
      <c r="N23" s="13"/>
      <c r="O23" s="64"/>
      <c r="P23" s="13"/>
      <c r="Q23" s="70" t="e">
        <f>+ROUNDDOWN(VLOOKUP(CONCATENATE(I23,K23,M23),'Referencia Pista'!$D$2:$G$203,2,0)*EXP(-EXP(VLOOKUP(CONCATENATE(I23,K23,M23),'Referencia Pista'!$D$2:$G$203,3,0)-1.16*((VLOOKUP(CONCATENATE(I23,K23,M23),'Referencia Pista'!$D$2:$G$203,4,0)/(O23*86400))))),0)</f>
        <v>#N/A</v>
      </c>
      <c r="R23" s="15"/>
      <c r="S23" s="73" t="e">
        <f>+ROUNDDOWN(1.16*((VLOOKUP(CONCATENATE(I23,K23,M23),'Referencia Pista'!$D$2:$G$203,4,0)/(VLOOKUP(CONCATENATE(I23,K23,M23),'Referencia Pista'!$D$2:$G$203,3,0)-LN(LN(VLOOKUP(CONCATENATE(I23,K23,M23),'Referencia Pista'!$D$2:$G$203,2,0)/800))))),2)/86400</f>
        <v>#N/A</v>
      </c>
      <c r="T23" s="39"/>
      <c r="U23" s="73" t="e">
        <f>+ROUNDDOWN(1.16*((VLOOKUP(CONCATENATE(I23,K23,M23),'Referencia Pista'!$D$2:$G$203,4,0)/(VLOOKUP(CONCATENATE(I23,K23,M23),'Referencia Pista'!$D$2:$G$203,3,0)-LN(LN(VLOOKUP(CONCATENATE(I23,K23,M23),'Referencia Pista'!$D$2:$G$203,2,0)/1000))))),2)/86400</f>
        <v>#N/A</v>
      </c>
      <c r="V23" s="13"/>
      <c r="W23" s="13"/>
      <c r="X23" s="13"/>
    </row>
    <row r="24" spans="1:24" x14ac:dyDescent="0.25">
      <c r="A24" s="13"/>
      <c r="B24" s="37">
        <v>15</v>
      </c>
      <c r="C24" s="55"/>
      <c r="D24" s="51"/>
      <c r="E24" s="51"/>
      <c r="F24" s="51"/>
      <c r="G24" s="56"/>
      <c r="H24" s="30"/>
      <c r="I24" s="61"/>
      <c r="J24" s="13"/>
      <c r="K24" s="61"/>
      <c r="L24" s="13"/>
      <c r="M24" s="61"/>
      <c r="N24" s="13"/>
      <c r="O24" s="64"/>
      <c r="P24" s="13"/>
      <c r="Q24" s="70" t="e">
        <f>+ROUNDDOWN(VLOOKUP(CONCATENATE(I24,K24,M24),'Referencia Pista'!$D$2:$G$203,2,0)*EXP(-EXP(VLOOKUP(CONCATENATE(I24,K24,M24),'Referencia Pista'!$D$2:$G$203,3,0)-1.16*((VLOOKUP(CONCATENATE(I24,K24,M24),'Referencia Pista'!$D$2:$G$203,4,0)/(O24*86400))))),0)</f>
        <v>#N/A</v>
      </c>
      <c r="R24" s="15"/>
      <c r="S24" s="73" t="e">
        <f>+ROUNDDOWN(1.16*((VLOOKUP(CONCATENATE(I24,K24,M24),'Referencia Pista'!$D$2:$G$203,4,0)/(VLOOKUP(CONCATENATE(I24,K24,M24),'Referencia Pista'!$D$2:$G$203,3,0)-LN(LN(VLOOKUP(CONCATENATE(I24,K24,M24),'Referencia Pista'!$D$2:$G$203,2,0)/800))))),2)/86400</f>
        <v>#N/A</v>
      </c>
      <c r="T24" s="39"/>
      <c r="U24" s="73" t="e">
        <f>+ROUNDDOWN(1.16*((VLOOKUP(CONCATENATE(I24,K24,M24),'Referencia Pista'!$D$2:$G$203,4,0)/(VLOOKUP(CONCATENATE(I24,K24,M24),'Referencia Pista'!$D$2:$G$203,3,0)-LN(LN(VLOOKUP(CONCATENATE(I24,K24,M24),'Referencia Pista'!$D$2:$G$203,2,0)/1000))))),2)/86400</f>
        <v>#N/A</v>
      </c>
      <c r="V24" s="13"/>
      <c r="W24" s="13"/>
      <c r="X24" s="13"/>
    </row>
    <row r="25" spans="1:24" x14ac:dyDescent="0.25">
      <c r="A25" s="13"/>
      <c r="B25" s="37">
        <v>16</v>
      </c>
      <c r="C25" s="55"/>
      <c r="D25" s="51"/>
      <c r="E25" s="51"/>
      <c r="F25" s="51"/>
      <c r="G25" s="56"/>
      <c r="H25" s="30"/>
      <c r="I25" s="61"/>
      <c r="J25" s="13"/>
      <c r="K25" s="61"/>
      <c r="L25" s="13"/>
      <c r="M25" s="61"/>
      <c r="N25" s="13"/>
      <c r="O25" s="64"/>
      <c r="P25" s="13"/>
      <c r="Q25" s="70" t="e">
        <f>+ROUNDDOWN(VLOOKUP(CONCATENATE(I25,K25,M25),'Referencia Pista'!$D$2:$G$203,2,0)*EXP(-EXP(VLOOKUP(CONCATENATE(I25,K25,M25),'Referencia Pista'!$D$2:$G$203,3,0)-1.16*((VLOOKUP(CONCATENATE(I25,K25,M25),'Referencia Pista'!$D$2:$G$203,4,0)/(O25*86400))))),0)</f>
        <v>#N/A</v>
      </c>
      <c r="R25" s="15"/>
      <c r="S25" s="73" t="e">
        <f>+ROUNDDOWN(1.16*((VLOOKUP(CONCATENATE(I25,K25,M25),'Referencia Pista'!$D$2:$G$203,4,0)/(VLOOKUP(CONCATENATE(I25,K25,M25),'Referencia Pista'!$D$2:$G$203,3,0)-LN(LN(VLOOKUP(CONCATENATE(I25,K25,M25),'Referencia Pista'!$D$2:$G$203,2,0)/800))))),2)/86400</f>
        <v>#N/A</v>
      </c>
      <c r="T25" s="39"/>
      <c r="U25" s="73" t="e">
        <f>+ROUNDDOWN(1.16*((VLOOKUP(CONCATENATE(I25,K25,M25),'Referencia Pista'!$D$2:$G$203,4,0)/(VLOOKUP(CONCATENATE(I25,K25,M25),'Referencia Pista'!$D$2:$G$203,3,0)-LN(LN(VLOOKUP(CONCATENATE(I25,K25,M25),'Referencia Pista'!$D$2:$G$203,2,0)/1000))))),2)/86400</f>
        <v>#N/A</v>
      </c>
      <c r="V25" s="13"/>
      <c r="W25" s="13"/>
      <c r="X25" s="13"/>
    </row>
    <row r="26" spans="1:24" x14ac:dyDescent="0.25">
      <c r="A26" s="13"/>
      <c r="B26" s="37">
        <v>17</v>
      </c>
      <c r="C26" s="55"/>
      <c r="D26" s="51"/>
      <c r="E26" s="51"/>
      <c r="F26" s="51"/>
      <c r="G26" s="56"/>
      <c r="H26" s="30"/>
      <c r="I26" s="61"/>
      <c r="J26" s="13"/>
      <c r="K26" s="61"/>
      <c r="L26" s="13"/>
      <c r="M26" s="61"/>
      <c r="N26" s="13"/>
      <c r="O26" s="64"/>
      <c r="P26" s="13"/>
      <c r="Q26" s="70" t="e">
        <f>+ROUNDDOWN(VLOOKUP(CONCATENATE(I26,K26,M26),'Referencia Pista'!$D$2:$G$203,2,0)*EXP(-EXP(VLOOKUP(CONCATENATE(I26,K26,M26),'Referencia Pista'!$D$2:$G$203,3,0)-1.16*((VLOOKUP(CONCATENATE(I26,K26,M26),'Referencia Pista'!$D$2:$G$203,4,0)/(O26*86400))))),0)</f>
        <v>#N/A</v>
      </c>
      <c r="R26" s="15"/>
      <c r="S26" s="73" t="e">
        <f>+ROUNDDOWN(1.16*((VLOOKUP(CONCATENATE(I26,K26,M26),'Referencia Pista'!$D$2:$G$203,4,0)/(VLOOKUP(CONCATENATE(I26,K26,M26),'Referencia Pista'!$D$2:$G$203,3,0)-LN(LN(VLOOKUP(CONCATENATE(I26,K26,M26),'Referencia Pista'!$D$2:$G$203,2,0)/800))))),2)/86400</f>
        <v>#N/A</v>
      </c>
      <c r="T26" s="39"/>
      <c r="U26" s="73" t="e">
        <f>+ROUNDDOWN(1.16*((VLOOKUP(CONCATENATE(I26,K26,M26),'Referencia Pista'!$D$2:$G$203,4,0)/(VLOOKUP(CONCATENATE(I26,K26,M26),'Referencia Pista'!$D$2:$G$203,3,0)-LN(LN(VLOOKUP(CONCATENATE(I26,K26,M26),'Referencia Pista'!$D$2:$G$203,2,0)/1000))))),2)/86400</f>
        <v>#N/A</v>
      </c>
      <c r="V26" s="13"/>
      <c r="W26" s="13"/>
      <c r="X26" s="13"/>
    </row>
    <row r="27" spans="1:24" x14ac:dyDescent="0.25">
      <c r="A27" s="13"/>
      <c r="B27" s="37">
        <v>18</v>
      </c>
      <c r="C27" s="55"/>
      <c r="D27" s="51"/>
      <c r="E27" s="51"/>
      <c r="F27" s="51"/>
      <c r="G27" s="56"/>
      <c r="H27" s="30"/>
      <c r="I27" s="61"/>
      <c r="J27" s="13"/>
      <c r="K27" s="61"/>
      <c r="L27" s="13"/>
      <c r="M27" s="61"/>
      <c r="N27" s="13"/>
      <c r="O27" s="64"/>
      <c r="P27" s="13"/>
      <c r="Q27" s="70" t="e">
        <f>+ROUNDDOWN(VLOOKUP(CONCATENATE(I27,K27,M27),'Referencia Pista'!$D$2:$G$203,2,0)*EXP(-EXP(VLOOKUP(CONCATENATE(I27,K27,M27),'Referencia Pista'!$D$2:$G$203,3,0)-1.16*((VLOOKUP(CONCATENATE(I27,K27,M27),'Referencia Pista'!$D$2:$G$203,4,0)/(O27*86400))))),0)</f>
        <v>#N/A</v>
      </c>
      <c r="R27" s="15"/>
      <c r="S27" s="73" t="e">
        <f>+ROUNDDOWN(1.16*((VLOOKUP(CONCATENATE(I27,K27,M27),'Referencia Pista'!$D$2:$G$203,4,0)/(VLOOKUP(CONCATENATE(I27,K27,M27),'Referencia Pista'!$D$2:$G$203,3,0)-LN(LN(VLOOKUP(CONCATENATE(I27,K27,M27),'Referencia Pista'!$D$2:$G$203,2,0)/800))))),2)/86400</f>
        <v>#N/A</v>
      </c>
      <c r="T27" s="39"/>
      <c r="U27" s="73" t="e">
        <f>+ROUNDDOWN(1.16*((VLOOKUP(CONCATENATE(I27,K27,M27),'Referencia Pista'!$D$2:$G$203,4,0)/(VLOOKUP(CONCATENATE(I27,K27,M27),'Referencia Pista'!$D$2:$G$203,3,0)-LN(LN(VLOOKUP(CONCATENATE(I27,K27,M27),'Referencia Pista'!$D$2:$G$203,2,0)/1000))))),2)/86400</f>
        <v>#N/A</v>
      </c>
      <c r="V27" s="13"/>
      <c r="W27" s="13"/>
      <c r="X27" s="13"/>
    </row>
    <row r="28" spans="1:24" x14ac:dyDescent="0.25">
      <c r="A28" s="13"/>
      <c r="B28" s="37">
        <v>19</v>
      </c>
      <c r="C28" s="55"/>
      <c r="D28" s="51"/>
      <c r="E28" s="51"/>
      <c r="F28" s="51"/>
      <c r="G28" s="56"/>
      <c r="H28" s="30"/>
      <c r="I28" s="61"/>
      <c r="J28" s="13"/>
      <c r="K28" s="61"/>
      <c r="L28" s="13"/>
      <c r="M28" s="61"/>
      <c r="N28" s="13"/>
      <c r="O28" s="64"/>
      <c r="P28" s="13"/>
      <c r="Q28" s="70" t="e">
        <f>+ROUNDDOWN(VLOOKUP(CONCATENATE(I28,K28,M28),'Referencia Pista'!$D$2:$G$203,2,0)*EXP(-EXP(VLOOKUP(CONCATENATE(I28,K28,M28),'Referencia Pista'!$D$2:$G$203,3,0)-1.16*((VLOOKUP(CONCATENATE(I28,K28,M28),'Referencia Pista'!$D$2:$G$203,4,0)/(O28*86400))))),0)</f>
        <v>#N/A</v>
      </c>
      <c r="R28" s="15"/>
      <c r="S28" s="73" t="e">
        <f>+ROUNDDOWN(1.16*((VLOOKUP(CONCATENATE(I28,K28,M28),'Referencia Pista'!$D$2:$G$203,4,0)/(VLOOKUP(CONCATENATE(I28,K28,M28),'Referencia Pista'!$D$2:$G$203,3,0)-LN(LN(VLOOKUP(CONCATENATE(I28,K28,M28),'Referencia Pista'!$D$2:$G$203,2,0)/800))))),2)/86400</f>
        <v>#N/A</v>
      </c>
      <c r="T28" s="39"/>
      <c r="U28" s="73" t="e">
        <f>+ROUNDDOWN(1.16*((VLOOKUP(CONCATENATE(I28,K28,M28),'Referencia Pista'!$D$2:$G$203,4,0)/(VLOOKUP(CONCATENATE(I28,K28,M28),'Referencia Pista'!$D$2:$G$203,3,0)-LN(LN(VLOOKUP(CONCATENATE(I28,K28,M28),'Referencia Pista'!$D$2:$G$203,2,0)/1000))))),2)/86400</f>
        <v>#N/A</v>
      </c>
      <c r="V28" s="13"/>
      <c r="W28" s="13"/>
      <c r="X28" s="13"/>
    </row>
    <row r="29" spans="1:24" x14ac:dyDescent="0.25">
      <c r="A29" s="13"/>
      <c r="B29" s="37">
        <v>20</v>
      </c>
      <c r="C29" s="55"/>
      <c r="D29" s="51"/>
      <c r="E29" s="51"/>
      <c r="F29" s="51"/>
      <c r="G29" s="56"/>
      <c r="H29" s="30"/>
      <c r="I29" s="61"/>
      <c r="J29" s="13"/>
      <c r="K29" s="61"/>
      <c r="L29" s="13"/>
      <c r="M29" s="61"/>
      <c r="N29" s="13"/>
      <c r="O29" s="64"/>
      <c r="P29" s="13"/>
      <c r="Q29" s="70" t="e">
        <f>+ROUNDDOWN(VLOOKUP(CONCATENATE(I29,K29,M29),'Referencia Pista'!$D$2:$G$203,2,0)*EXP(-EXP(VLOOKUP(CONCATENATE(I29,K29,M29),'Referencia Pista'!$D$2:$G$203,3,0)-1.16*((VLOOKUP(CONCATENATE(I29,K29,M29),'Referencia Pista'!$D$2:$G$203,4,0)/(O29*86400))))),0)</f>
        <v>#N/A</v>
      </c>
      <c r="R29" s="15"/>
      <c r="S29" s="73" t="e">
        <f>+ROUNDDOWN(1.16*((VLOOKUP(CONCATENATE(I29,K29,M29),'Referencia Pista'!$D$2:$G$203,4,0)/(VLOOKUP(CONCATENATE(I29,K29,M29),'Referencia Pista'!$D$2:$G$203,3,0)-LN(LN(VLOOKUP(CONCATENATE(I29,K29,M29),'Referencia Pista'!$D$2:$G$203,2,0)/800))))),2)/86400</f>
        <v>#N/A</v>
      </c>
      <c r="T29" s="39"/>
      <c r="U29" s="73" t="e">
        <f>+ROUNDDOWN(1.16*((VLOOKUP(CONCATENATE(I29,K29,M29),'Referencia Pista'!$D$2:$G$203,4,0)/(VLOOKUP(CONCATENATE(I29,K29,M29),'Referencia Pista'!$D$2:$G$203,3,0)-LN(LN(VLOOKUP(CONCATENATE(I29,K29,M29),'Referencia Pista'!$D$2:$G$203,2,0)/1000))))),2)/86400</f>
        <v>#N/A</v>
      </c>
      <c r="V29" s="13"/>
      <c r="W29" s="13"/>
      <c r="X29" s="13"/>
    </row>
    <row r="30" spans="1:24" x14ac:dyDescent="0.25">
      <c r="A30" s="13"/>
      <c r="B30" s="37">
        <v>21</v>
      </c>
      <c r="C30" s="55"/>
      <c r="D30" s="51"/>
      <c r="E30" s="51"/>
      <c r="F30" s="51"/>
      <c r="G30" s="56"/>
      <c r="H30" s="30"/>
      <c r="I30" s="61"/>
      <c r="J30" s="13"/>
      <c r="K30" s="61"/>
      <c r="L30" s="13"/>
      <c r="M30" s="61"/>
      <c r="N30" s="13"/>
      <c r="O30" s="64"/>
      <c r="P30" s="13"/>
      <c r="Q30" s="70" t="e">
        <f>+ROUNDDOWN(VLOOKUP(CONCATENATE(I30,K30,M30),'Referencia Pista'!$D$2:$G$203,2,0)*EXP(-EXP(VLOOKUP(CONCATENATE(I30,K30,M30),'Referencia Pista'!$D$2:$G$203,3,0)-1.16*((VLOOKUP(CONCATENATE(I30,K30,M30),'Referencia Pista'!$D$2:$G$203,4,0)/(O30*86400))))),0)</f>
        <v>#N/A</v>
      </c>
      <c r="R30" s="15"/>
      <c r="S30" s="73" t="e">
        <f>+ROUNDDOWN(1.16*((VLOOKUP(CONCATENATE(I30,K30,M30),'Referencia Pista'!$D$2:$G$203,4,0)/(VLOOKUP(CONCATENATE(I30,K30,M30),'Referencia Pista'!$D$2:$G$203,3,0)-LN(LN(VLOOKUP(CONCATENATE(I30,K30,M30),'Referencia Pista'!$D$2:$G$203,2,0)/800))))),2)/86400</f>
        <v>#N/A</v>
      </c>
      <c r="T30" s="39"/>
      <c r="U30" s="73" t="e">
        <f>+ROUNDDOWN(1.16*((VLOOKUP(CONCATENATE(I30,K30,M30),'Referencia Pista'!$D$2:$G$203,4,0)/(VLOOKUP(CONCATENATE(I30,K30,M30),'Referencia Pista'!$D$2:$G$203,3,0)-LN(LN(VLOOKUP(CONCATENATE(I30,K30,M30),'Referencia Pista'!$D$2:$G$203,2,0)/1000))))),2)/86400</f>
        <v>#N/A</v>
      </c>
      <c r="V30" s="13"/>
      <c r="W30" s="13"/>
      <c r="X30" s="13"/>
    </row>
    <row r="31" spans="1:24" x14ac:dyDescent="0.25">
      <c r="A31" s="13"/>
      <c r="B31" s="37">
        <v>22</v>
      </c>
      <c r="C31" s="55"/>
      <c r="D31" s="51"/>
      <c r="E31" s="51"/>
      <c r="F31" s="51"/>
      <c r="G31" s="56"/>
      <c r="H31" s="30"/>
      <c r="I31" s="61"/>
      <c r="J31" s="13"/>
      <c r="K31" s="61"/>
      <c r="L31" s="13"/>
      <c r="M31" s="61"/>
      <c r="N31" s="13"/>
      <c r="O31" s="64"/>
      <c r="P31" s="13"/>
      <c r="Q31" s="70" t="e">
        <f>+ROUNDDOWN(VLOOKUP(CONCATENATE(I31,K31,M31),'Referencia Pista'!$D$2:$G$203,2,0)*EXP(-EXP(VLOOKUP(CONCATENATE(I31,K31,M31),'Referencia Pista'!$D$2:$G$203,3,0)-1.16*((VLOOKUP(CONCATENATE(I31,K31,M31),'Referencia Pista'!$D$2:$G$203,4,0)/(O31*86400))))),0)</f>
        <v>#N/A</v>
      </c>
      <c r="R31" s="15"/>
      <c r="S31" s="73" t="e">
        <f>+ROUNDDOWN(1.16*((VLOOKUP(CONCATENATE(I31,K31,M31),'Referencia Pista'!$D$2:$G$203,4,0)/(VLOOKUP(CONCATENATE(I31,K31,M31),'Referencia Pista'!$D$2:$G$203,3,0)-LN(LN(VLOOKUP(CONCATENATE(I31,K31,M31),'Referencia Pista'!$D$2:$G$203,2,0)/800))))),2)/86400</f>
        <v>#N/A</v>
      </c>
      <c r="T31" s="39"/>
      <c r="U31" s="73" t="e">
        <f>+ROUNDDOWN(1.16*((VLOOKUP(CONCATENATE(I31,K31,M31),'Referencia Pista'!$D$2:$G$203,4,0)/(VLOOKUP(CONCATENATE(I31,K31,M31),'Referencia Pista'!$D$2:$G$203,3,0)-LN(LN(VLOOKUP(CONCATENATE(I31,K31,M31),'Referencia Pista'!$D$2:$G$203,2,0)/1000))))),2)/86400</f>
        <v>#N/A</v>
      </c>
      <c r="V31" s="13"/>
      <c r="W31" s="13"/>
      <c r="X31" s="13"/>
    </row>
    <row r="32" spans="1:24" x14ac:dyDescent="0.25">
      <c r="A32" s="13"/>
      <c r="B32" s="37">
        <v>23</v>
      </c>
      <c r="C32" s="55"/>
      <c r="D32" s="51"/>
      <c r="E32" s="51"/>
      <c r="F32" s="51"/>
      <c r="G32" s="56"/>
      <c r="H32" s="30"/>
      <c r="I32" s="61"/>
      <c r="J32" s="13"/>
      <c r="K32" s="61"/>
      <c r="L32" s="13"/>
      <c r="M32" s="61"/>
      <c r="N32" s="13"/>
      <c r="O32" s="64"/>
      <c r="P32" s="13"/>
      <c r="Q32" s="70" t="e">
        <f>+ROUNDDOWN(VLOOKUP(CONCATENATE(I32,K32,M32),'Referencia Pista'!$D$2:$G$203,2,0)*EXP(-EXP(VLOOKUP(CONCATENATE(I32,K32,M32),'Referencia Pista'!$D$2:$G$203,3,0)-1.16*((VLOOKUP(CONCATENATE(I32,K32,M32),'Referencia Pista'!$D$2:$G$203,4,0)/(O32*86400))))),0)</f>
        <v>#N/A</v>
      </c>
      <c r="R32" s="15"/>
      <c r="S32" s="73" t="e">
        <f>+ROUNDDOWN(1.16*((VLOOKUP(CONCATENATE(I32,K32,M32),'Referencia Pista'!$D$2:$G$203,4,0)/(VLOOKUP(CONCATENATE(I32,K32,M32),'Referencia Pista'!$D$2:$G$203,3,0)-LN(LN(VLOOKUP(CONCATENATE(I32,K32,M32),'Referencia Pista'!$D$2:$G$203,2,0)/800))))),2)/86400</f>
        <v>#N/A</v>
      </c>
      <c r="T32" s="39"/>
      <c r="U32" s="73" t="e">
        <f>+ROUNDDOWN(1.16*((VLOOKUP(CONCATENATE(I32,K32,M32),'Referencia Pista'!$D$2:$G$203,4,0)/(VLOOKUP(CONCATENATE(I32,K32,M32),'Referencia Pista'!$D$2:$G$203,3,0)-LN(LN(VLOOKUP(CONCATENATE(I32,K32,M32),'Referencia Pista'!$D$2:$G$203,2,0)/1000))))),2)/86400</f>
        <v>#N/A</v>
      </c>
      <c r="V32" s="13"/>
      <c r="W32" s="13"/>
      <c r="X32" s="13"/>
    </row>
    <row r="33" spans="1:24" x14ac:dyDescent="0.25">
      <c r="A33" s="13"/>
      <c r="B33" s="37">
        <v>24</v>
      </c>
      <c r="C33" s="55"/>
      <c r="D33" s="51"/>
      <c r="E33" s="51"/>
      <c r="F33" s="51"/>
      <c r="G33" s="56"/>
      <c r="H33" s="30"/>
      <c r="I33" s="61"/>
      <c r="J33" s="13"/>
      <c r="K33" s="61"/>
      <c r="L33" s="13"/>
      <c r="M33" s="61"/>
      <c r="N33" s="13"/>
      <c r="O33" s="64"/>
      <c r="P33" s="13"/>
      <c r="Q33" s="70" t="e">
        <f>+ROUNDDOWN(VLOOKUP(CONCATENATE(I33,K33,M33),'Referencia Pista'!$D$2:$G$203,2,0)*EXP(-EXP(VLOOKUP(CONCATENATE(I33,K33,M33),'Referencia Pista'!$D$2:$G$203,3,0)-1.16*((VLOOKUP(CONCATENATE(I33,K33,M33),'Referencia Pista'!$D$2:$G$203,4,0)/(O33*86400))))),0)</f>
        <v>#N/A</v>
      </c>
      <c r="R33" s="15"/>
      <c r="S33" s="73" t="e">
        <f>+ROUNDDOWN(1.16*((VLOOKUP(CONCATENATE(I33,K33,M33),'Referencia Pista'!$D$2:$G$203,4,0)/(VLOOKUP(CONCATENATE(I33,K33,M33),'Referencia Pista'!$D$2:$G$203,3,0)-LN(LN(VLOOKUP(CONCATENATE(I33,K33,M33),'Referencia Pista'!$D$2:$G$203,2,0)/800))))),2)/86400</f>
        <v>#N/A</v>
      </c>
      <c r="T33" s="39"/>
      <c r="U33" s="73" t="e">
        <f>+ROUNDDOWN(1.16*((VLOOKUP(CONCATENATE(I33,K33,M33),'Referencia Pista'!$D$2:$G$203,4,0)/(VLOOKUP(CONCATENATE(I33,K33,M33),'Referencia Pista'!$D$2:$G$203,3,0)-LN(LN(VLOOKUP(CONCATENATE(I33,K33,M33),'Referencia Pista'!$D$2:$G$203,2,0)/1000))))),2)/86400</f>
        <v>#N/A</v>
      </c>
      <c r="V33" s="13"/>
      <c r="W33" s="13"/>
      <c r="X33" s="13"/>
    </row>
    <row r="34" spans="1:24" x14ac:dyDescent="0.25">
      <c r="A34" s="13"/>
      <c r="B34" s="37">
        <v>25</v>
      </c>
      <c r="C34" s="55"/>
      <c r="D34" s="51"/>
      <c r="E34" s="51"/>
      <c r="F34" s="51"/>
      <c r="G34" s="56"/>
      <c r="H34" s="30"/>
      <c r="I34" s="61"/>
      <c r="J34" s="13"/>
      <c r="K34" s="61"/>
      <c r="L34" s="13"/>
      <c r="M34" s="61"/>
      <c r="N34" s="13"/>
      <c r="O34" s="64"/>
      <c r="P34" s="13"/>
      <c r="Q34" s="70" t="e">
        <f>+ROUNDDOWN(VLOOKUP(CONCATENATE(I34,K34,M34),'Referencia Pista'!$D$2:$G$203,2,0)*EXP(-EXP(VLOOKUP(CONCATENATE(I34,K34,M34),'Referencia Pista'!$D$2:$G$203,3,0)-1.16*((VLOOKUP(CONCATENATE(I34,K34,M34),'Referencia Pista'!$D$2:$G$203,4,0)/(O34*86400))))),0)</f>
        <v>#N/A</v>
      </c>
      <c r="R34" s="15"/>
      <c r="S34" s="73" t="e">
        <f>+ROUNDDOWN(1.16*((VLOOKUP(CONCATENATE(I34,K34,M34),'Referencia Pista'!$D$2:$G$203,4,0)/(VLOOKUP(CONCATENATE(I34,K34,M34),'Referencia Pista'!$D$2:$G$203,3,0)-LN(LN(VLOOKUP(CONCATENATE(I34,K34,M34),'Referencia Pista'!$D$2:$G$203,2,0)/800))))),2)/86400</f>
        <v>#N/A</v>
      </c>
      <c r="T34" s="39"/>
      <c r="U34" s="73" t="e">
        <f>+ROUNDDOWN(1.16*((VLOOKUP(CONCATENATE(I34,K34,M34),'Referencia Pista'!$D$2:$G$203,4,0)/(VLOOKUP(CONCATENATE(I34,K34,M34),'Referencia Pista'!$D$2:$G$203,3,0)-LN(LN(VLOOKUP(CONCATENATE(I34,K34,M34),'Referencia Pista'!$D$2:$G$203,2,0)/1000))))),2)/86400</f>
        <v>#N/A</v>
      </c>
      <c r="V34" s="13"/>
      <c r="W34" s="13"/>
      <c r="X34" s="13"/>
    </row>
    <row r="35" spans="1:24" x14ac:dyDescent="0.25">
      <c r="A35" s="13"/>
      <c r="B35" s="37">
        <v>26</v>
      </c>
      <c r="C35" s="55"/>
      <c r="D35" s="51"/>
      <c r="E35" s="51"/>
      <c r="F35" s="51"/>
      <c r="G35" s="56"/>
      <c r="H35" s="30"/>
      <c r="I35" s="61"/>
      <c r="J35" s="13"/>
      <c r="K35" s="61"/>
      <c r="L35" s="13"/>
      <c r="M35" s="61"/>
      <c r="N35" s="13"/>
      <c r="O35" s="64"/>
      <c r="P35" s="13"/>
      <c r="Q35" s="70" t="e">
        <f>+ROUNDDOWN(VLOOKUP(CONCATENATE(I35,K35,M35),'Referencia Pista'!$D$2:$G$203,2,0)*EXP(-EXP(VLOOKUP(CONCATENATE(I35,K35,M35),'Referencia Pista'!$D$2:$G$203,3,0)-1.16*((VLOOKUP(CONCATENATE(I35,K35,M35),'Referencia Pista'!$D$2:$G$203,4,0)/(O35*86400))))),0)</f>
        <v>#N/A</v>
      </c>
      <c r="R35" s="15"/>
      <c r="S35" s="73" t="e">
        <f>+ROUNDDOWN(1.16*((VLOOKUP(CONCATENATE(I35,K35,M35),'Referencia Pista'!$D$2:$G$203,4,0)/(VLOOKUP(CONCATENATE(I35,K35,M35),'Referencia Pista'!$D$2:$G$203,3,0)-LN(LN(VLOOKUP(CONCATENATE(I35,K35,M35),'Referencia Pista'!$D$2:$G$203,2,0)/800))))),2)/86400</f>
        <v>#N/A</v>
      </c>
      <c r="T35" s="39"/>
      <c r="U35" s="73" t="e">
        <f>+ROUNDDOWN(1.16*((VLOOKUP(CONCATENATE(I35,K35,M35),'Referencia Pista'!$D$2:$G$203,4,0)/(VLOOKUP(CONCATENATE(I35,K35,M35),'Referencia Pista'!$D$2:$G$203,3,0)-LN(LN(VLOOKUP(CONCATENATE(I35,K35,M35),'Referencia Pista'!$D$2:$G$203,2,0)/1000))))),2)/86400</f>
        <v>#N/A</v>
      </c>
      <c r="V35" s="13"/>
      <c r="W35" s="13"/>
      <c r="X35" s="13"/>
    </row>
    <row r="36" spans="1:24" x14ac:dyDescent="0.25">
      <c r="A36" s="13"/>
      <c r="B36" s="37">
        <v>27</v>
      </c>
      <c r="C36" s="55"/>
      <c r="D36" s="51"/>
      <c r="E36" s="51"/>
      <c r="F36" s="51"/>
      <c r="G36" s="56"/>
      <c r="H36" s="30"/>
      <c r="I36" s="61"/>
      <c r="J36" s="13"/>
      <c r="K36" s="61"/>
      <c r="L36" s="13"/>
      <c r="M36" s="61"/>
      <c r="N36" s="13"/>
      <c r="O36" s="64"/>
      <c r="P36" s="13"/>
      <c r="Q36" s="70" t="e">
        <f>+ROUNDDOWN(VLOOKUP(CONCATENATE(I36,K36,M36),'Referencia Pista'!$D$2:$G$203,2,0)*EXP(-EXP(VLOOKUP(CONCATENATE(I36,K36,M36),'Referencia Pista'!$D$2:$G$203,3,0)-1.16*((VLOOKUP(CONCATENATE(I36,K36,M36),'Referencia Pista'!$D$2:$G$203,4,0)/(O36*86400))))),0)</f>
        <v>#N/A</v>
      </c>
      <c r="R36" s="15"/>
      <c r="S36" s="73" t="e">
        <f>+ROUNDDOWN(1.16*((VLOOKUP(CONCATENATE(I36,K36,M36),'Referencia Pista'!$D$2:$G$203,4,0)/(VLOOKUP(CONCATENATE(I36,K36,M36),'Referencia Pista'!$D$2:$G$203,3,0)-LN(LN(VLOOKUP(CONCATENATE(I36,K36,M36),'Referencia Pista'!$D$2:$G$203,2,0)/800))))),2)/86400</f>
        <v>#N/A</v>
      </c>
      <c r="T36" s="39"/>
      <c r="U36" s="73" t="e">
        <f>+ROUNDDOWN(1.16*((VLOOKUP(CONCATENATE(I36,K36,M36),'Referencia Pista'!$D$2:$G$203,4,0)/(VLOOKUP(CONCATENATE(I36,K36,M36),'Referencia Pista'!$D$2:$G$203,3,0)-LN(LN(VLOOKUP(CONCATENATE(I36,K36,M36),'Referencia Pista'!$D$2:$G$203,2,0)/1000))))),2)/86400</f>
        <v>#N/A</v>
      </c>
      <c r="V36" s="13"/>
      <c r="W36" s="13"/>
      <c r="X36" s="13"/>
    </row>
    <row r="37" spans="1:24" x14ac:dyDescent="0.25">
      <c r="A37" s="13"/>
      <c r="B37" s="37">
        <v>28</v>
      </c>
      <c r="C37" s="55"/>
      <c r="D37" s="51"/>
      <c r="E37" s="51"/>
      <c r="F37" s="51"/>
      <c r="G37" s="56"/>
      <c r="H37" s="30"/>
      <c r="I37" s="61"/>
      <c r="J37" s="13"/>
      <c r="K37" s="61"/>
      <c r="L37" s="13"/>
      <c r="M37" s="61"/>
      <c r="N37" s="13"/>
      <c r="O37" s="64"/>
      <c r="P37" s="13"/>
      <c r="Q37" s="70" t="e">
        <f>+ROUNDDOWN(VLOOKUP(CONCATENATE(I37,K37,M37),'Referencia Pista'!$D$2:$G$203,2,0)*EXP(-EXP(VLOOKUP(CONCATENATE(I37,K37,M37),'Referencia Pista'!$D$2:$G$203,3,0)-1.16*((VLOOKUP(CONCATENATE(I37,K37,M37),'Referencia Pista'!$D$2:$G$203,4,0)/(O37*86400))))),0)</f>
        <v>#N/A</v>
      </c>
      <c r="R37" s="15"/>
      <c r="S37" s="73" t="e">
        <f>+ROUNDDOWN(1.16*((VLOOKUP(CONCATENATE(I37,K37,M37),'Referencia Pista'!$D$2:$G$203,4,0)/(VLOOKUP(CONCATENATE(I37,K37,M37),'Referencia Pista'!$D$2:$G$203,3,0)-LN(LN(VLOOKUP(CONCATENATE(I37,K37,M37),'Referencia Pista'!$D$2:$G$203,2,0)/800))))),2)/86400</f>
        <v>#N/A</v>
      </c>
      <c r="T37" s="39"/>
      <c r="U37" s="73" t="e">
        <f>+ROUNDDOWN(1.16*((VLOOKUP(CONCATENATE(I37,K37,M37),'Referencia Pista'!$D$2:$G$203,4,0)/(VLOOKUP(CONCATENATE(I37,K37,M37),'Referencia Pista'!$D$2:$G$203,3,0)-LN(LN(VLOOKUP(CONCATENATE(I37,K37,M37),'Referencia Pista'!$D$2:$G$203,2,0)/1000))))),2)/86400</f>
        <v>#N/A</v>
      </c>
      <c r="V37" s="13"/>
      <c r="W37" s="13"/>
      <c r="X37" s="13"/>
    </row>
    <row r="38" spans="1:24" x14ac:dyDescent="0.25">
      <c r="A38" s="13"/>
      <c r="B38" s="37">
        <v>29</v>
      </c>
      <c r="C38" s="55"/>
      <c r="D38" s="51"/>
      <c r="E38" s="51"/>
      <c r="F38" s="51"/>
      <c r="G38" s="56"/>
      <c r="H38" s="30"/>
      <c r="I38" s="61"/>
      <c r="J38" s="13"/>
      <c r="K38" s="61"/>
      <c r="L38" s="13"/>
      <c r="M38" s="61"/>
      <c r="N38" s="13"/>
      <c r="O38" s="64"/>
      <c r="P38" s="13"/>
      <c r="Q38" s="70" t="e">
        <f>+ROUNDDOWN(VLOOKUP(CONCATENATE(I38,K38,M38),'Referencia Pista'!$D$2:$G$203,2,0)*EXP(-EXP(VLOOKUP(CONCATENATE(I38,K38,M38),'Referencia Pista'!$D$2:$G$203,3,0)-1.16*((VLOOKUP(CONCATENATE(I38,K38,M38),'Referencia Pista'!$D$2:$G$203,4,0)/(O38*86400))))),0)</f>
        <v>#N/A</v>
      </c>
      <c r="R38" s="15"/>
      <c r="S38" s="73" t="e">
        <f>+ROUNDDOWN(1.16*((VLOOKUP(CONCATENATE(I38,K38,M38),'Referencia Pista'!$D$2:$G$203,4,0)/(VLOOKUP(CONCATENATE(I38,K38,M38),'Referencia Pista'!$D$2:$G$203,3,0)-LN(LN(VLOOKUP(CONCATENATE(I38,K38,M38),'Referencia Pista'!$D$2:$G$203,2,0)/800))))),2)/86400</f>
        <v>#N/A</v>
      </c>
      <c r="T38" s="39"/>
      <c r="U38" s="73" t="e">
        <f>+ROUNDDOWN(1.16*((VLOOKUP(CONCATENATE(I38,K38,M38),'Referencia Pista'!$D$2:$G$203,4,0)/(VLOOKUP(CONCATENATE(I38,K38,M38),'Referencia Pista'!$D$2:$G$203,3,0)-LN(LN(VLOOKUP(CONCATENATE(I38,K38,M38),'Referencia Pista'!$D$2:$G$203,2,0)/1000))))),2)/86400</f>
        <v>#N/A</v>
      </c>
      <c r="V38" s="13"/>
      <c r="W38" s="13"/>
      <c r="X38" s="13"/>
    </row>
    <row r="39" spans="1:24" x14ac:dyDescent="0.25">
      <c r="A39" s="13"/>
      <c r="B39" s="37">
        <v>30</v>
      </c>
      <c r="C39" s="55"/>
      <c r="D39" s="51"/>
      <c r="E39" s="51"/>
      <c r="F39" s="51"/>
      <c r="G39" s="56"/>
      <c r="H39" s="30"/>
      <c r="I39" s="61"/>
      <c r="J39" s="13"/>
      <c r="K39" s="61"/>
      <c r="L39" s="13"/>
      <c r="M39" s="61"/>
      <c r="N39" s="13"/>
      <c r="O39" s="64"/>
      <c r="P39" s="13"/>
      <c r="Q39" s="70" t="e">
        <f>+ROUNDDOWN(VLOOKUP(CONCATENATE(I39,K39,M39),'Referencia Pista'!$D$2:$G$203,2,0)*EXP(-EXP(VLOOKUP(CONCATENATE(I39,K39,M39),'Referencia Pista'!$D$2:$G$203,3,0)-1.16*((VLOOKUP(CONCATENATE(I39,K39,M39),'Referencia Pista'!$D$2:$G$203,4,0)/(O39*86400))))),0)</f>
        <v>#N/A</v>
      </c>
      <c r="R39" s="15"/>
      <c r="S39" s="73" t="e">
        <f>+ROUNDDOWN(1.16*((VLOOKUP(CONCATENATE(I39,K39,M39),'Referencia Pista'!$D$2:$G$203,4,0)/(VLOOKUP(CONCATENATE(I39,K39,M39),'Referencia Pista'!$D$2:$G$203,3,0)-LN(LN(VLOOKUP(CONCATENATE(I39,K39,M39),'Referencia Pista'!$D$2:$G$203,2,0)/800))))),2)/86400</f>
        <v>#N/A</v>
      </c>
      <c r="T39" s="39"/>
      <c r="U39" s="73" t="e">
        <f>+ROUNDDOWN(1.16*((VLOOKUP(CONCATENATE(I39,K39,M39),'Referencia Pista'!$D$2:$G$203,4,0)/(VLOOKUP(CONCATENATE(I39,K39,M39),'Referencia Pista'!$D$2:$G$203,3,0)-LN(LN(VLOOKUP(CONCATENATE(I39,K39,M39),'Referencia Pista'!$D$2:$G$203,2,0)/1000))))),2)/86400</f>
        <v>#N/A</v>
      </c>
      <c r="V39" s="13"/>
      <c r="W39" s="13"/>
      <c r="X39" s="13"/>
    </row>
    <row r="40" spans="1:24" x14ac:dyDescent="0.25">
      <c r="A40" s="13"/>
      <c r="B40" s="37">
        <v>31</v>
      </c>
      <c r="C40" s="55"/>
      <c r="D40" s="51"/>
      <c r="E40" s="51"/>
      <c r="F40" s="51"/>
      <c r="G40" s="56"/>
      <c r="H40" s="30"/>
      <c r="I40" s="61"/>
      <c r="J40" s="13"/>
      <c r="K40" s="61"/>
      <c r="L40" s="13"/>
      <c r="M40" s="61"/>
      <c r="N40" s="13"/>
      <c r="O40" s="64"/>
      <c r="P40" s="13"/>
      <c r="Q40" s="70" t="e">
        <f>+ROUNDDOWN(VLOOKUP(CONCATENATE(I40,K40,M40),'Referencia Pista'!$D$2:$G$203,2,0)*EXP(-EXP(VLOOKUP(CONCATENATE(I40,K40,M40),'Referencia Pista'!$D$2:$G$203,3,0)-1.16*((VLOOKUP(CONCATENATE(I40,K40,M40),'Referencia Pista'!$D$2:$G$203,4,0)/(O40*86400))))),0)</f>
        <v>#N/A</v>
      </c>
      <c r="R40" s="15"/>
      <c r="S40" s="73" t="e">
        <f>+ROUNDDOWN(1.16*((VLOOKUP(CONCATENATE(I40,K40,M40),'Referencia Pista'!$D$2:$G$203,4,0)/(VLOOKUP(CONCATENATE(I40,K40,M40),'Referencia Pista'!$D$2:$G$203,3,0)-LN(LN(VLOOKUP(CONCATENATE(I40,K40,M40),'Referencia Pista'!$D$2:$G$203,2,0)/800))))),2)/86400</f>
        <v>#N/A</v>
      </c>
      <c r="T40" s="39"/>
      <c r="U40" s="73" t="e">
        <f>+ROUNDDOWN(1.16*((VLOOKUP(CONCATENATE(I40,K40,M40),'Referencia Pista'!$D$2:$G$203,4,0)/(VLOOKUP(CONCATENATE(I40,K40,M40),'Referencia Pista'!$D$2:$G$203,3,0)-LN(LN(VLOOKUP(CONCATENATE(I40,K40,M40),'Referencia Pista'!$D$2:$G$203,2,0)/1000))))),2)/86400</f>
        <v>#N/A</v>
      </c>
      <c r="V40" s="13"/>
      <c r="W40" s="13"/>
      <c r="X40" s="13"/>
    </row>
    <row r="41" spans="1:24" x14ac:dyDescent="0.25">
      <c r="A41" s="13"/>
      <c r="B41" s="37">
        <v>32</v>
      </c>
      <c r="C41" s="55"/>
      <c r="D41" s="51"/>
      <c r="E41" s="51"/>
      <c r="F41" s="51"/>
      <c r="G41" s="56"/>
      <c r="H41" s="30"/>
      <c r="I41" s="61"/>
      <c r="J41" s="13"/>
      <c r="K41" s="61"/>
      <c r="L41" s="13"/>
      <c r="M41" s="61"/>
      <c r="N41" s="13"/>
      <c r="O41" s="64"/>
      <c r="P41" s="13"/>
      <c r="Q41" s="70" t="e">
        <f>+ROUNDDOWN(VLOOKUP(CONCATENATE(I41,K41,M41),'Referencia Pista'!$D$2:$G$203,2,0)*EXP(-EXP(VLOOKUP(CONCATENATE(I41,K41,M41),'Referencia Pista'!$D$2:$G$203,3,0)-1.16*((VLOOKUP(CONCATENATE(I41,K41,M41),'Referencia Pista'!$D$2:$G$203,4,0)/(O41*86400))))),0)</f>
        <v>#N/A</v>
      </c>
      <c r="R41" s="15"/>
      <c r="S41" s="73" t="e">
        <f>+ROUNDDOWN(1.16*((VLOOKUP(CONCATENATE(I41,K41,M41),'Referencia Pista'!$D$2:$G$203,4,0)/(VLOOKUP(CONCATENATE(I41,K41,M41),'Referencia Pista'!$D$2:$G$203,3,0)-LN(LN(VLOOKUP(CONCATENATE(I41,K41,M41),'Referencia Pista'!$D$2:$G$203,2,0)/800))))),2)/86400</f>
        <v>#N/A</v>
      </c>
      <c r="T41" s="39"/>
      <c r="U41" s="73" t="e">
        <f>+ROUNDDOWN(1.16*((VLOOKUP(CONCATENATE(I41,K41,M41),'Referencia Pista'!$D$2:$G$203,4,0)/(VLOOKUP(CONCATENATE(I41,K41,M41),'Referencia Pista'!$D$2:$G$203,3,0)-LN(LN(VLOOKUP(CONCATENATE(I41,K41,M41),'Referencia Pista'!$D$2:$G$203,2,0)/1000))))),2)/86400</f>
        <v>#N/A</v>
      </c>
      <c r="V41" s="13"/>
      <c r="W41" s="13"/>
      <c r="X41" s="13"/>
    </row>
    <row r="42" spans="1:24" x14ac:dyDescent="0.25">
      <c r="A42" s="13"/>
      <c r="B42" s="37">
        <v>33</v>
      </c>
      <c r="C42" s="55"/>
      <c r="D42" s="51"/>
      <c r="E42" s="51"/>
      <c r="F42" s="51"/>
      <c r="G42" s="56"/>
      <c r="H42" s="30"/>
      <c r="I42" s="61"/>
      <c r="J42" s="13"/>
      <c r="K42" s="61"/>
      <c r="L42" s="13"/>
      <c r="M42" s="61"/>
      <c r="N42" s="13"/>
      <c r="O42" s="64"/>
      <c r="P42" s="13"/>
      <c r="Q42" s="70" t="e">
        <f>+ROUNDDOWN(VLOOKUP(CONCATENATE(I42,K42,M42),'Referencia Pista'!$D$2:$G$203,2,0)*EXP(-EXP(VLOOKUP(CONCATENATE(I42,K42,M42),'Referencia Pista'!$D$2:$G$203,3,0)-1.16*((VLOOKUP(CONCATENATE(I42,K42,M42),'Referencia Pista'!$D$2:$G$203,4,0)/(O42*86400))))),0)</f>
        <v>#N/A</v>
      </c>
      <c r="R42" s="15"/>
      <c r="S42" s="73" t="e">
        <f>+ROUNDDOWN(1.16*((VLOOKUP(CONCATENATE(I42,K42,M42),'Referencia Pista'!$D$2:$G$203,4,0)/(VLOOKUP(CONCATENATE(I42,K42,M42),'Referencia Pista'!$D$2:$G$203,3,0)-LN(LN(VLOOKUP(CONCATENATE(I42,K42,M42),'Referencia Pista'!$D$2:$G$203,2,0)/800))))),2)/86400</f>
        <v>#N/A</v>
      </c>
      <c r="T42" s="39"/>
      <c r="U42" s="73" t="e">
        <f>+ROUNDDOWN(1.16*((VLOOKUP(CONCATENATE(I42,K42,M42),'Referencia Pista'!$D$2:$G$203,4,0)/(VLOOKUP(CONCATENATE(I42,K42,M42),'Referencia Pista'!$D$2:$G$203,3,0)-LN(LN(VLOOKUP(CONCATENATE(I42,K42,M42),'Referencia Pista'!$D$2:$G$203,2,0)/1000))))),2)/86400</f>
        <v>#N/A</v>
      </c>
      <c r="V42" s="13"/>
      <c r="W42" s="13"/>
      <c r="X42" s="13"/>
    </row>
    <row r="43" spans="1:24" x14ac:dyDescent="0.25">
      <c r="A43" s="13"/>
      <c r="B43" s="37">
        <v>34</v>
      </c>
      <c r="C43" s="55"/>
      <c r="D43" s="51"/>
      <c r="E43" s="51"/>
      <c r="F43" s="51"/>
      <c r="G43" s="56"/>
      <c r="H43" s="30"/>
      <c r="I43" s="61"/>
      <c r="J43" s="13"/>
      <c r="K43" s="61"/>
      <c r="L43" s="13"/>
      <c r="M43" s="61"/>
      <c r="N43" s="13"/>
      <c r="O43" s="64"/>
      <c r="P43" s="13"/>
      <c r="Q43" s="70" t="e">
        <f>+ROUNDDOWN(VLOOKUP(CONCATENATE(I43,K43,M43),'Referencia Pista'!$D$2:$G$203,2,0)*EXP(-EXP(VLOOKUP(CONCATENATE(I43,K43,M43),'Referencia Pista'!$D$2:$G$203,3,0)-1.16*((VLOOKUP(CONCATENATE(I43,K43,M43),'Referencia Pista'!$D$2:$G$203,4,0)/(O43*86400))))),0)</f>
        <v>#N/A</v>
      </c>
      <c r="R43" s="15"/>
      <c r="S43" s="73" t="e">
        <f>+ROUNDDOWN(1.16*((VLOOKUP(CONCATENATE(I43,K43,M43),'Referencia Pista'!$D$2:$G$203,4,0)/(VLOOKUP(CONCATENATE(I43,K43,M43),'Referencia Pista'!$D$2:$G$203,3,0)-LN(LN(VLOOKUP(CONCATENATE(I43,K43,M43),'Referencia Pista'!$D$2:$G$203,2,0)/800))))),2)/86400</f>
        <v>#N/A</v>
      </c>
      <c r="T43" s="39"/>
      <c r="U43" s="73" t="e">
        <f>+ROUNDDOWN(1.16*((VLOOKUP(CONCATENATE(I43,K43,M43),'Referencia Pista'!$D$2:$G$203,4,0)/(VLOOKUP(CONCATENATE(I43,K43,M43),'Referencia Pista'!$D$2:$G$203,3,0)-LN(LN(VLOOKUP(CONCATENATE(I43,K43,M43),'Referencia Pista'!$D$2:$G$203,2,0)/1000))))),2)/86400</f>
        <v>#N/A</v>
      </c>
      <c r="V43" s="13"/>
      <c r="W43" s="13"/>
      <c r="X43" s="13"/>
    </row>
    <row r="44" spans="1:24" x14ac:dyDescent="0.25">
      <c r="A44" s="13"/>
      <c r="B44" s="37">
        <v>35</v>
      </c>
      <c r="C44" s="55"/>
      <c r="D44" s="51"/>
      <c r="E44" s="51"/>
      <c r="F44" s="51"/>
      <c r="G44" s="56"/>
      <c r="H44" s="30"/>
      <c r="I44" s="61"/>
      <c r="J44" s="13"/>
      <c r="K44" s="61"/>
      <c r="L44" s="13"/>
      <c r="M44" s="61"/>
      <c r="N44" s="13"/>
      <c r="O44" s="64"/>
      <c r="P44" s="13"/>
      <c r="Q44" s="70" t="e">
        <f>+ROUNDDOWN(VLOOKUP(CONCATENATE(I44,K44,M44),'Referencia Pista'!$D$2:$G$203,2,0)*EXP(-EXP(VLOOKUP(CONCATENATE(I44,K44,M44),'Referencia Pista'!$D$2:$G$203,3,0)-1.16*((VLOOKUP(CONCATENATE(I44,K44,M44),'Referencia Pista'!$D$2:$G$203,4,0)/(O44*86400))))),0)</f>
        <v>#N/A</v>
      </c>
      <c r="R44" s="15"/>
      <c r="S44" s="73" t="e">
        <f>+ROUNDDOWN(1.16*((VLOOKUP(CONCATENATE(I44,K44,M44),'Referencia Pista'!$D$2:$G$203,4,0)/(VLOOKUP(CONCATENATE(I44,K44,M44),'Referencia Pista'!$D$2:$G$203,3,0)-LN(LN(VLOOKUP(CONCATENATE(I44,K44,M44),'Referencia Pista'!$D$2:$G$203,2,0)/800))))),2)/86400</f>
        <v>#N/A</v>
      </c>
      <c r="T44" s="39"/>
      <c r="U44" s="73" t="e">
        <f>+ROUNDDOWN(1.16*((VLOOKUP(CONCATENATE(I44,K44,M44),'Referencia Pista'!$D$2:$G$203,4,0)/(VLOOKUP(CONCATENATE(I44,K44,M44),'Referencia Pista'!$D$2:$G$203,3,0)-LN(LN(VLOOKUP(CONCATENATE(I44,K44,M44),'Referencia Pista'!$D$2:$G$203,2,0)/1000))))),2)/86400</f>
        <v>#N/A</v>
      </c>
      <c r="V44" s="13"/>
      <c r="W44" s="13"/>
      <c r="X44" s="13"/>
    </row>
    <row r="45" spans="1:24" x14ac:dyDescent="0.25">
      <c r="A45" s="13"/>
      <c r="B45" s="37">
        <v>36</v>
      </c>
      <c r="C45" s="55"/>
      <c r="D45" s="51"/>
      <c r="E45" s="51"/>
      <c r="F45" s="51"/>
      <c r="G45" s="56"/>
      <c r="H45" s="30"/>
      <c r="I45" s="61"/>
      <c r="J45" s="13"/>
      <c r="K45" s="61"/>
      <c r="L45" s="13"/>
      <c r="M45" s="61"/>
      <c r="N45" s="13"/>
      <c r="O45" s="64"/>
      <c r="P45" s="13"/>
      <c r="Q45" s="70" t="e">
        <f>+ROUNDDOWN(VLOOKUP(CONCATENATE(I45,K45,M45),'Referencia Pista'!$D$2:$G$203,2,0)*EXP(-EXP(VLOOKUP(CONCATENATE(I45,K45,M45),'Referencia Pista'!$D$2:$G$203,3,0)-1.16*((VLOOKUP(CONCATENATE(I45,K45,M45),'Referencia Pista'!$D$2:$G$203,4,0)/(O45*86400))))),0)</f>
        <v>#N/A</v>
      </c>
      <c r="R45" s="15"/>
      <c r="S45" s="73" t="e">
        <f>+ROUNDDOWN(1.16*((VLOOKUP(CONCATENATE(I45,K45,M45),'Referencia Pista'!$D$2:$G$203,4,0)/(VLOOKUP(CONCATENATE(I45,K45,M45),'Referencia Pista'!$D$2:$G$203,3,0)-LN(LN(VLOOKUP(CONCATENATE(I45,K45,M45),'Referencia Pista'!$D$2:$G$203,2,0)/800))))),2)/86400</f>
        <v>#N/A</v>
      </c>
      <c r="T45" s="39"/>
      <c r="U45" s="73" t="e">
        <f>+ROUNDDOWN(1.16*((VLOOKUP(CONCATENATE(I45,K45,M45),'Referencia Pista'!$D$2:$G$203,4,0)/(VLOOKUP(CONCATENATE(I45,K45,M45),'Referencia Pista'!$D$2:$G$203,3,0)-LN(LN(VLOOKUP(CONCATENATE(I45,K45,M45),'Referencia Pista'!$D$2:$G$203,2,0)/1000))))),2)/86400</f>
        <v>#N/A</v>
      </c>
      <c r="V45" s="13"/>
      <c r="W45" s="13"/>
      <c r="X45" s="13"/>
    </row>
    <row r="46" spans="1:24" x14ac:dyDescent="0.25">
      <c r="A46" s="13"/>
      <c r="B46" s="37">
        <v>37</v>
      </c>
      <c r="C46" s="55"/>
      <c r="D46" s="51"/>
      <c r="E46" s="51"/>
      <c r="F46" s="51"/>
      <c r="G46" s="56"/>
      <c r="H46" s="30"/>
      <c r="I46" s="61"/>
      <c r="J46" s="13"/>
      <c r="K46" s="61"/>
      <c r="L46" s="13"/>
      <c r="M46" s="61"/>
      <c r="N46" s="13"/>
      <c r="O46" s="64"/>
      <c r="P46" s="13"/>
      <c r="Q46" s="70" t="e">
        <f>+ROUNDDOWN(VLOOKUP(CONCATENATE(I46,K46,M46),'Referencia Pista'!$D$2:$G$203,2,0)*EXP(-EXP(VLOOKUP(CONCATENATE(I46,K46,M46),'Referencia Pista'!$D$2:$G$203,3,0)-1.16*((VLOOKUP(CONCATENATE(I46,K46,M46),'Referencia Pista'!$D$2:$G$203,4,0)/(O46*86400))))),0)</f>
        <v>#N/A</v>
      </c>
      <c r="R46" s="15"/>
      <c r="S46" s="73" t="e">
        <f>+ROUNDDOWN(1.16*((VLOOKUP(CONCATENATE(I46,K46,M46),'Referencia Pista'!$D$2:$G$203,4,0)/(VLOOKUP(CONCATENATE(I46,K46,M46),'Referencia Pista'!$D$2:$G$203,3,0)-LN(LN(VLOOKUP(CONCATENATE(I46,K46,M46),'Referencia Pista'!$D$2:$G$203,2,0)/800))))),2)/86400</f>
        <v>#N/A</v>
      </c>
      <c r="T46" s="39"/>
      <c r="U46" s="73" t="e">
        <f>+ROUNDDOWN(1.16*((VLOOKUP(CONCATENATE(I46,K46,M46),'Referencia Pista'!$D$2:$G$203,4,0)/(VLOOKUP(CONCATENATE(I46,K46,M46),'Referencia Pista'!$D$2:$G$203,3,0)-LN(LN(VLOOKUP(CONCATENATE(I46,K46,M46),'Referencia Pista'!$D$2:$G$203,2,0)/1000))))),2)/86400</f>
        <v>#N/A</v>
      </c>
      <c r="V46" s="13"/>
      <c r="W46" s="13"/>
      <c r="X46" s="13"/>
    </row>
    <row r="47" spans="1:24" x14ac:dyDescent="0.25">
      <c r="A47" s="13"/>
      <c r="B47" s="37">
        <v>38</v>
      </c>
      <c r="C47" s="55"/>
      <c r="D47" s="51"/>
      <c r="E47" s="51"/>
      <c r="F47" s="51"/>
      <c r="G47" s="56"/>
      <c r="H47" s="30"/>
      <c r="I47" s="61"/>
      <c r="J47" s="13"/>
      <c r="K47" s="61"/>
      <c r="L47" s="13"/>
      <c r="M47" s="61"/>
      <c r="N47" s="13"/>
      <c r="O47" s="64"/>
      <c r="P47" s="13"/>
      <c r="Q47" s="70" t="e">
        <f>+ROUNDDOWN(VLOOKUP(CONCATENATE(I47,K47,M47),'Referencia Pista'!$D$2:$G$203,2,0)*EXP(-EXP(VLOOKUP(CONCATENATE(I47,K47,M47),'Referencia Pista'!$D$2:$G$203,3,0)-1.16*((VLOOKUP(CONCATENATE(I47,K47,M47),'Referencia Pista'!$D$2:$G$203,4,0)/(O47*86400))))),0)</f>
        <v>#N/A</v>
      </c>
      <c r="R47" s="15"/>
      <c r="S47" s="73" t="e">
        <f>+ROUNDDOWN(1.16*((VLOOKUP(CONCATENATE(I47,K47,M47),'Referencia Pista'!$D$2:$G$203,4,0)/(VLOOKUP(CONCATENATE(I47,K47,M47),'Referencia Pista'!$D$2:$G$203,3,0)-LN(LN(VLOOKUP(CONCATENATE(I47,K47,M47),'Referencia Pista'!$D$2:$G$203,2,0)/800))))),2)/86400</f>
        <v>#N/A</v>
      </c>
      <c r="T47" s="39"/>
      <c r="U47" s="73" t="e">
        <f>+ROUNDDOWN(1.16*((VLOOKUP(CONCATENATE(I47,K47,M47),'Referencia Pista'!$D$2:$G$203,4,0)/(VLOOKUP(CONCATENATE(I47,K47,M47),'Referencia Pista'!$D$2:$G$203,3,0)-LN(LN(VLOOKUP(CONCATENATE(I47,K47,M47),'Referencia Pista'!$D$2:$G$203,2,0)/1000))))),2)/86400</f>
        <v>#N/A</v>
      </c>
      <c r="V47" s="13"/>
      <c r="W47" s="13"/>
      <c r="X47" s="13"/>
    </row>
    <row r="48" spans="1:24" x14ac:dyDescent="0.25">
      <c r="A48" s="13"/>
      <c r="B48" s="37">
        <v>39</v>
      </c>
      <c r="C48" s="55"/>
      <c r="D48" s="51"/>
      <c r="E48" s="51"/>
      <c r="F48" s="51"/>
      <c r="G48" s="56"/>
      <c r="H48" s="30"/>
      <c r="I48" s="61"/>
      <c r="J48" s="13"/>
      <c r="K48" s="61"/>
      <c r="L48" s="13"/>
      <c r="M48" s="61"/>
      <c r="N48" s="13"/>
      <c r="O48" s="64"/>
      <c r="P48" s="13"/>
      <c r="Q48" s="70" t="e">
        <f>+ROUNDDOWN(VLOOKUP(CONCATENATE(I48,K48,M48),'Referencia Pista'!$D$2:$G$203,2,0)*EXP(-EXP(VLOOKUP(CONCATENATE(I48,K48,M48),'Referencia Pista'!$D$2:$G$203,3,0)-1.16*((VLOOKUP(CONCATENATE(I48,K48,M48),'Referencia Pista'!$D$2:$G$203,4,0)/(O48*86400))))),0)</f>
        <v>#N/A</v>
      </c>
      <c r="R48" s="15"/>
      <c r="S48" s="73" t="e">
        <f>+ROUNDDOWN(1.16*((VLOOKUP(CONCATENATE(I48,K48,M48),'Referencia Pista'!$D$2:$G$203,4,0)/(VLOOKUP(CONCATENATE(I48,K48,M48),'Referencia Pista'!$D$2:$G$203,3,0)-LN(LN(VLOOKUP(CONCATENATE(I48,K48,M48),'Referencia Pista'!$D$2:$G$203,2,0)/800))))),2)/86400</f>
        <v>#N/A</v>
      </c>
      <c r="T48" s="39"/>
      <c r="U48" s="73" t="e">
        <f>+ROUNDDOWN(1.16*((VLOOKUP(CONCATENATE(I48,K48,M48),'Referencia Pista'!$D$2:$G$203,4,0)/(VLOOKUP(CONCATENATE(I48,K48,M48),'Referencia Pista'!$D$2:$G$203,3,0)-LN(LN(VLOOKUP(CONCATENATE(I48,K48,M48),'Referencia Pista'!$D$2:$G$203,2,0)/1000))))),2)/86400</f>
        <v>#N/A</v>
      </c>
      <c r="V48" s="13"/>
      <c r="W48" s="13"/>
      <c r="X48" s="13"/>
    </row>
    <row r="49" spans="1:24" x14ac:dyDescent="0.25">
      <c r="A49" s="13"/>
      <c r="B49" s="37">
        <v>40</v>
      </c>
      <c r="C49" s="55"/>
      <c r="D49" s="51"/>
      <c r="E49" s="51"/>
      <c r="F49" s="51"/>
      <c r="G49" s="56"/>
      <c r="H49" s="30"/>
      <c r="I49" s="61"/>
      <c r="J49" s="13"/>
      <c r="K49" s="61"/>
      <c r="L49" s="13"/>
      <c r="M49" s="61"/>
      <c r="N49" s="13"/>
      <c r="O49" s="64"/>
      <c r="P49" s="13"/>
      <c r="Q49" s="70" t="e">
        <f>+ROUNDDOWN(VLOOKUP(CONCATENATE(I49,K49,M49),'Referencia Pista'!$D$2:$G$203,2,0)*EXP(-EXP(VLOOKUP(CONCATENATE(I49,K49,M49),'Referencia Pista'!$D$2:$G$203,3,0)-1.16*((VLOOKUP(CONCATENATE(I49,K49,M49),'Referencia Pista'!$D$2:$G$203,4,0)/(O49*86400))))),0)</f>
        <v>#N/A</v>
      </c>
      <c r="R49" s="15"/>
      <c r="S49" s="73" t="e">
        <f>+ROUNDDOWN(1.16*((VLOOKUP(CONCATENATE(I49,K49,M49),'Referencia Pista'!$D$2:$G$203,4,0)/(VLOOKUP(CONCATENATE(I49,K49,M49),'Referencia Pista'!$D$2:$G$203,3,0)-LN(LN(VLOOKUP(CONCATENATE(I49,K49,M49),'Referencia Pista'!$D$2:$G$203,2,0)/800))))),2)/86400</f>
        <v>#N/A</v>
      </c>
      <c r="T49" s="39"/>
      <c r="U49" s="73" t="e">
        <f>+ROUNDDOWN(1.16*((VLOOKUP(CONCATENATE(I49,K49,M49),'Referencia Pista'!$D$2:$G$203,4,0)/(VLOOKUP(CONCATENATE(I49,K49,M49),'Referencia Pista'!$D$2:$G$203,3,0)-LN(LN(VLOOKUP(CONCATENATE(I49,K49,M49),'Referencia Pista'!$D$2:$G$203,2,0)/1000))))),2)/86400</f>
        <v>#N/A</v>
      </c>
      <c r="V49" s="13"/>
      <c r="W49" s="13"/>
      <c r="X49" s="13"/>
    </row>
    <row r="50" spans="1:24" x14ac:dyDescent="0.25">
      <c r="A50" s="13"/>
      <c r="B50" s="37">
        <v>41</v>
      </c>
      <c r="C50" s="55"/>
      <c r="D50" s="51"/>
      <c r="E50" s="51"/>
      <c r="F50" s="51"/>
      <c r="G50" s="56"/>
      <c r="H50" s="30"/>
      <c r="I50" s="61"/>
      <c r="J50" s="13"/>
      <c r="K50" s="61"/>
      <c r="L50" s="13"/>
      <c r="M50" s="61"/>
      <c r="N50" s="13"/>
      <c r="O50" s="64"/>
      <c r="P50" s="13"/>
      <c r="Q50" s="70" t="e">
        <f>+ROUNDDOWN(VLOOKUP(CONCATENATE(I50,K50,M50),'Referencia Pista'!$D$2:$G$203,2,0)*EXP(-EXP(VLOOKUP(CONCATENATE(I50,K50,M50),'Referencia Pista'!$D$2:$G$203,3,0)-1.16*((VLOOKUP(CONCATENATE(I50,K50,M50),'Referencia Pista'!$D$2:$G$203,4,0)/(O50*86400))))),0)</f>
        <v>#N/A</v>
      </c>
      <c r="R50" s="15"/>
      <c r="S50" s="73" t="e">
        <f>+ROUNDDOWN(1.16*((VLOOKUP(CONCATENATE(I50,K50,M50),'Referencia Pista'!$D$2:$G$203,4,0)/(VLOOKUP(CONCATENATE(I50,K50,M50),'Referencia Pista'!$D$2:$G$203,3,0)-LN(LN(VLOOKUP(CONCATENATE(I50,K50,M50),'Referencia Pista'!$D$2:$G$203,2,0)/800))))),2)/86400</f>
        <v>#N/A</v>
      </c>
      <c r="T50" s="39"/>
      <c r="U50" s="73" t="e">
        <f>+ROUNDDOWN(1.16*((VLOOKUP(CONCATENATE(I50,K50,M50),'Referencia Pista'!$D$2:$G$203,4,0)/(VLOOKUP(CONCATENATE(I50,K50,M50),'Referencia Pista'!$D$2:$G$203,3,0)-LN(LN(VLOOKUP(CONCATENATE(I50,K50,M50),'Referencia Pista'!$D$2:$G$203,2,0)/1000))))),2)/86400</f>
        <v>#N/A</v>
      </c>
      <c r="V50" s="13"/>
      <c r="W50" s="13"/>
      <c r="X50" s="13"/>
    </row>
    <row r="51" spans="1:24" x14ac:dyDescent="0.25">
      <c r="A51" s="13"/>
      <c r="B51" s="37">
        <v>42</v>
      </c>
      <c r="C51" s="55"/>
      <c r="D51" s="51"/>
      <c r="E51" s="51"/>
      <c r="F51" s="51"/>
      <c r="G51" s="56"/>
      <c r="H51" s="30"/>
      <c r="I51" s="61"/>
      <c r="J51" s="13"/>
      <c r="K51" s="61"/>
      <c r="L51" s="13"/>
      <c r="M51" s="61"/>
      <c r="N51" s="13"/>
      <c r="O51" s="64"/>
      <c r="P51" s="13"/>
      <c r="Q51" s="70" t="e">
        <f>+ROUNDDOWN(VLOOKUP(CONCATENATE(I51,K51,M51),'Referencia Pista'!$D$2:$G$203,2,0)*EXP(-EXP(VLOOKUP(CONCATENATE(I51,K51,M51),'Referencia Pista'!$D$2:$G$203,3,0)-1.16*((VLOOKUP(CONCATENATE(I51,K51,M51),'Referencia Pista'!$D$2:$G$203,4,0)/(O51*86400))))),0)</f>
        <v>#N/A</v>
      </c>
      <c r="R51" s="15"/>
      <c r="S51" s="73" t="e">
        <f>+ROUNDDOWN(1.16*((VLOOKUP(CONCATENATE(I51,K51,M51),'Referencia Pista'!$D$2:$G$203,4,0)/(VLOOKUP(CONCATENATE(I51,K51,M51),'Referencia Pista'!$D$2:$G$203,3,0)-LN(LN(VLOOKUP(CONCATENATE(I51,K51,M51),'Referencia Pista'!$D$2:$G$203,2,0)/800))))),2)/86400</f>
        <v>#N/A</v>
      </c>
      <c r="T51" s="39"/>
      <c r="U51" s="73" t="e">
        <f>+ROUNDDOWN(1.16*((VLOOKUP(CONCATENATE(I51,K51,M51),'Referencia Pista'!$D$2:$G$203,4,0)/(VLOOKUP(CONCATENATE(I51,K51,M51),'Referencia Pista'!$D$2:$G$203,3,0)-LN(LN(VLOOKUP(CONCATENATE(I51,K51,M51),'Referencia Pista'!$D$2:$G$203,2,0)/1000))))),2)/86400</f>
        <v>#N/A</v>
      </c>
      <c r="V51" s="13"/>
      <c r="W51" s="13"/>
      <c r="X51" s="13"/>
    </row>
    <row r="52" spans="1:24" x14ac:dyDescent="0.25">
      <c r="A52" s="13"/>
      <c r="B52" s="37">
        <v>43</v>
      </c>
      <c r="C52" s="55"/>
      <c r="D52" s="51"/>
      <c r="E52" s="51"/>
      <c r="F52" s="51"/>
      <c r="G52" s="56"/>
      <c r="H52" s="30"/>
      <c r="I52" s="61"/>
      <c r="J52" s="13"/>
      <c r="K52" s="61"/>
      <c r="L52" s="13"/>
      <c r="M52" s="61"/>
      <c r="N52" s="13"/>
      <c r="O52" s="64"/>
      <c r="P52" s="13"/>
      <c r="Q52" s="70" t="e">
        <f>+ROUNDDOWN(VLOOKUP(CONCATENATE(I52,K52,M52),'Referencia Pista'!$D$2:$G$203,2,0)*EXP(-EXP(VLOOKUP(CONCATENATE(I52,K52,M52),'Referencia Pista'!$D$2:$G$203,3,0)-1.16*((VLOOKUP(CONCATENATE(I52,K52,M52),'Referencia Pista'!$D$2:$G$203,4,0)/(O52*86400))))),0)</f>
        <v>#N/A</v>
      </c>
      <c r="R52" s="15"/>
      <c r="S52" s="73" t="e">
        <f>+ROUNDDOWN(1.16*((VLOOKUP(CONCATENATE(I52,K52,M52),'Referencia Pista'!$D$2:$G$203,4,0)/(VLOOKUP(CONCATENATE(I52,K52,M52),'Referencia Pista'!$D$2:$G$203,3,0)-LN(LN(VLOOKUP(CONCATENATE(I52,K52,M52),'Referencia Pista'!$D$2:$G$203,2,0)/800))))),2)/86400</f>
        <v>#N/A</v>
      </c>
      <c r="T52" s="39"/>
      <c r="U52" s="73" t="e">
        <f>+ROUNDDOWN(1.16*((VLOOKUP(CONCATENATE(I52,K52,M52),'Referencia Pista'!$D$2:$G$203,4,0)/(VLOOKUP(CONCATENATE(I52,K52,M52),'Referencia Pista'!$D$2:$G$203,3,0)-LN(LN(VLOOKUP(CONCATENATE(I52,K52,M52),'Referencia Pista'!$D$2:$G$203,2,0)/1000))))),2)/86400</f>
        <v>#N/A</v>
      </c>
      <c r="V52" s="13"/>
      <c r="W52" s="13"/>
      <c r="X52" s="13"/>
    </row>
    <row r="53" spans="1:24" x14ac:dyDescent="0.25">
      <c r="A53" s="13"/>
      <c r="B53" s="37">
        <v>44</v>
      </c>
      <c r="C53" s="55"/>
      <c r="D53" s="51"/>
      <c r="E53" s="51"/>
      <c r="F53" s="51"/>
      <c r="G53" s="56"/>
      <c r="H53" s="30"/>
      <c r="I53" s="61"/>
      <c r="J53" s="13"/>
      <c r="K53" s="61"/>
      <c r="L53" s="13"/>
      <c r="M53" s="61"/>
      <c r="N53" s="13"/>
      <c r="O53" s="64"/>
      <c r="P53" s="13"/>
      <c r="Q53" s="70" t="e">
        <f>+ROUNDDOWN(VLOOKUP(CONCATENATE(I53,K53,M53),'Referencia Pista'!$D$2:$G$203,2,0)*EXP(-EXP(VLOOKUP(CONCATENATE(I53,K53,M53),'Referencia Pista'!$D$2:$G$203,3,0)-1.16*((VLOOKUP(CONCATENATE(I53,K53,M53),'Referencia Pista'!$D$2:$G$203,4,0)/(O53*86400))))),0)</f>
        <v>#N/A</v>
      </c>
      <c r="R53" s="15"/>
      <c r="S53" s="73" t="e">
        <f>+ROUNDDOWN(1.16*((VLOOKUP(CONCATENATE(I53,K53,M53),'Referencia Pista'!$D$2:$G$203,4,0)/(VLOOKUP(CONCATENATE(I53,K53,M53),'Referencia Pista'!$D$2:$G$203,3,0)-LN(LN(VLOOKUP(CONCATENATE(I53,K53,M53),'Referencia Pista'!$D$2:$G$203,2,0)/800))))),2)/86400</f>
        <v>#N/A</v>
      </c>
      <c r="T53" s="39"/>
      <c r="U53" s="73" t="e">
        <f>+ROUNDDOWN(1.16*((VLOOKUP(CONCATENATE(I53,K53,M53),'Referencia Pista'!$D$2:$G$203,4,0)/(VLOOKUP(CONCATENATE(I53,K53,M53),'Referencia Pista'!$D$2:$G$203,3,0)-LN(LN(VLOOKUP(CONCATENATE(I53,K53,M53),'Referencia Pista'!$D$2:$G$203,2,0)/1000))))),2)/86400</f>
        <v>#N/A</v>
      </c>
      <c r="V53" s="13"/>
      <c r="W53" s="13"/>
      <c r="X53" s="13"/>
    </row>
    <row r="54" spans="1:24" x14ac:dyDescent="0.25">
      <c r="A54" s="13"/>
      <c r="B54" s="37">
        <v>45</v>
      </c>
      <c r="C54" s="55"/>
      <c r="D54" s="51"/>
      <c r="E54" s="51"/>
      <c r="F54" s="51"/>
      <c r="G54" s="56"/>
      <c r="H54" s="30"/>
      <c r="I54" s="61"/>
      <c r="J54" s="13"/>
      <c r="K54" s="61"/>
      <c r="L54" s="13"/>
      <c r="M54" s="61"/>
      <c r="N54" s="13"/>
      <c r="O54" s="64"/>
      <c r="P54" s="13"/>
      <c r="Q54" s="70" t="e">
        <f>+ROUNDDOWN(VLOOKUP(CONCATENATE(I54,K54,M54),'Referencia Pista'!$D$2:$G$203,2,0)*EXP(-EXP(VLOOKUP(CONCATENATE(I54,K54,M54),'Referencia Pista'!$D$2:$G$203,3,0)-1.16*((VLOOKUP(CONCATENATE(I54,K54,M54),'Referencia Pista'!$D$2:$G$203,4,0)/(O54*86400))))),0)</f>
        <v>#N/A</v>
      </c>
      <c r="R54" s="15"/>
      <c r="S54" s="73" t="e">
        <f>+ROUNDDOWN(1.16*((VLOOKUP(CONCATENATE(I54,K54,M54),'Referencia Pista'!$D$2:$G$203,4,0)/(VLOOKUP(CONCATENATE(I54,K54,M54),'Referencia Pista'!$D$2:$G$203,3,0)-LN(LN(VLOOKUP(CONCATENATE(I54,K54,M54),'Referencia Pista'!$D$2:$G$203,2,0)/800))))),2)/86400</f>
        <v>#N/A</v>
      </c>
      <c r="T54" s="39"/>
      <c r="U54" s="73" t="e">
        <f>+ROUNDDOWN(1.16*((VLOOKUP(CONCATENATE(I54,K54,M54),'Referencia Pista'!$D$2:$G$203,4,0)/(VLOOKUP(CONCATENATE(I54,K54,M54),'Referencia Pista'!$D$2:$G$203,3,0)-LN(LN(VLOOKUP(CONCATENATE(I54,K54,M54),'Referencia Pista'!$D$2:$G$203,2,0)/1000))))),2)/86400</f>
        <v>#N/A</v>
      </c>
      <c r="V54" s="13"/>
      <c r="W54" s="13"/>
      <c r="X54" s="13"/>
    </row>
    <row r="55" spans="1:24" x14ac:dyDescent="0.25">
      <c r="A55" s="13"/>
      <c r="B55" s="37">
        <v>46</v>
      </c>
      <c r="C55" s="55"/>
      <c r="D55" s="51"/>
      <c r="E55" s="51"/>
      <c r="F55" s="51"/>
      <c r="G55" s="56"/>
      <c r="H55" s="30"/>
      <c r="I55" s="61"/>
      <c r="J55" s="13"/>
      <c r="K55" s="61"/>
      <c r="L55" s="13"/>
      <c r="M55" s="61"/>
      <c r="N55" s="13"/>
      <c r="O55" s="64"/>
      <c r="P55" s="13"/>
      <c r="Q55" s="70" t="e">
        <f>+ROUNDDOWN(VLOOKUP(CONCATENATE(I55,K55,M55),'Referencia Pista'!$D$2:$G$203,2,0)*EXP(-EXP(VLOOKUP(CONCATENATE(I55,K55,M55),'Referencia Pista'!$D$2:$G$203,3,0)-1.16*((VLOOKUP(CONCATENATE(I55,K55,M55),'Referencia Pista'!$D$2:$G$203,4,0)/(O55*86400))))),0)</f>
        <v>#N/A</v>
      </c>
      <c r="R55" s="15"/>
      <c r="S55" s="73" t="e">
        <f>+ROUNDDOWN(1.16*((VLOOKUP(CONCATENATE(I55,K55,M55),'Referencia Pista'!$D$2:$G$203,4,0)/(VLOOKUP(CONCATENATE(I55,K55,M55),'Referencia Pista'!$D$2:$G$203,3,0)-LN(LN(VLOOKUP(CONCATENATE(I55,K55,M55),'Referencia Pista'!$D$2:$G$203,2,0)/800))))),2)/86400</f>
        <v>#N/A</v>
      </c>
      <c r="T55" s="39"/>
      <c r="U55" s="73" t="e">
        <f>+ROUNDDOWN(1.16*((VLOOKUP(CONCATENATE(I55,K55,M55),'Referencia Pista'!$D$2:$G$203,4,0)/(VLOOKUP(CONCATENATE(I55,K55,M55),'Referencia Pista'!$D$2:$G$203,3,0)-LN(LN(VLOOKUP(CONCATENATE(I55,K55,M55),'Referencia Pista'!$D$2:$G$203,2,0)/1000))))),2)/86400</f>
        <v>#N/A</v>
      </c>
      <c r="V55" s="13"/>
      <c r="W55" s="13"/>
      <c r="X55" s="13"/>
    </row>
    <row r="56" spans="1:24" x14ac:dyDescent="0.25">
      <c r="A56" s="13"/>
      <c r="B56" s="37">
        <v>47</v>
      </c>
      <c r="C56" s="55"/>
      <c r="D56" s="51"/>
      <c r="E56" s="51"/>
      <c r="F56" s="51"/>
      <c r="G56" s="56"/>
      <c r="H56" s="30"/>
      <c r="I56" s="61"/>
      <c r="J56" s="13"/>
      <c r="K56" s="61"/>
      <c r="L56" s="13"/>
      <c r="M56" s="61"/>
      <c r="N56" s="13"/>
      <c r="O56" s="64"/>
      <c r="P56" s="13"/>
      <c r="Q56" s="70" t="e">
        <f>+ROUNDDOWN(VLOOKUP(CONCATENATE(I56,K56,M56),'Referencia Pista'!$D$2:$G$203,2,0)*EXP(-EXP(VLOOKUP(CONCATENATE(I56,K56,M56),'Referencia Pista'!$D$2:$G$203,3,0)-1.16*((VLOOKUP(CONCATENATE(I56,K56,M56),'Referencia Pista'!$D$2:$G$203,4,0)/(O56*86400))))),0)</f>
        <v>#N/A</v>
      </c>
      <c r="R56" s="15"/>
      <c r="S56" s="73" t="e">
        <f>+ROUNDDOWN(1.16*((VLOOKUP(CONCATENATE(I56,K56,M56),'Referencia Pista'!$D$2:$G$203,4,0)/(VLOOKUP(CONCATENATE(I56,K56,M56),'Referencia Pista'!$D$2:$G$203,3,0)-LN(LN(VLOOKUP(CONCATENATE(I56,K56,M56),'Referencia Pista'!$D$2:$G$203,2,0)/800))))),2)/86400</f>
        <v>#N/A</v>
      </c>
      <c r="T56" s="39"/>
      <c r="U56" s="73" t="e">
        <f>+ROUNDDOWN(1.16*((VLOOKUP(CONCATENATE(I56,K56,M56),'Referencia Pista'!$D$2:$G$203,4,0)/(VLOOKUP(CONCATENATE(I56,K56,M56),'Referencia Pista'!$D$2:$G$203,3,0)-LN(LN(VLOOKUP(CONCATENATE(I56,K56,M56),'Referencia Pista'!$D$2:$G$203,2,0)/1000))))),2)/86400</f>
        <v>#N/A</v>
      </c>
      <c r="V56" s="13"/>
      <c r="W56" s="13"/>
      <c r="X56" s="13"/>
    </row>
    <row r="57" spans="1:24" x14ac:dyDescent="0.25">
      <c r="A57" s="13"/>
      <c r="B57" s="37">
        <v>48</v>
      </c>
      <c r="C57" s="55"/>
      <c r="D57" s="51"/>
      <c r="E57" s="51"/>
      <c r="F57" s="51"/>
      <c r="G57" s="56"/>
      <c r="H57" s="30"/>
      <c r="I57" s="61"/>
      <c r="J57" s="13"/>
      <c r="K57" s="61"/>
      <c r="L57" s="13"/>
      <c r="M57" s="61"/>
      <c r="N57" s="13"/>
      <c r="O57" s="64"/>
      <c r="P57" s="13"/>
      <c r="Q57" s="70" t="e">
        <f>+ROUNDDOWN(VLOOKUP(CONCATENATE(I57,K57,M57),'Referencia Pista'!$D$2:$G$203,2,0)*EXP(-EXP(VLOOKUP(CONCATENATE(I57,K57,M57),'Referencia Pista'!$D$2:$G$203,3,0)-1.16*((VLOOKUP(CONCATENATE(I57,K57,M57),'Referencia Pista'!$D$2:$G$203,4,0)/(O57*86400))))),0)</f>
        <v>#N/A</v>
      </c>
      <c r="R57" s="15"/>
      <c r="S57" s="73" t="e">
        <f>+ROUNDDOWN(1.16*((VLOOKUP(CONCATENATE(I57,K57,M57),'Referencia Pista'!$D$2:$G$203,4,0)/(VLOOKUP(CONCATENATE(I57,K57,M57),'Referencia Pista'!$D$2:$G$203,3,0)-LN(LN(VLOOKUP(CONCATENATE(I57,K57,M57),'Referencia Pista'!$D$2:$G$203,2,0)/800))))),2)/86400</f>
        <v>#N/A</v>
      </c>
      <c r="T57" s="39"/>
      <c r="U57" s="73" t="e">
        <f>+ROUNDDOWN(1.16*((VLOOKUP(CONCATENATE(I57,K57,M57),'Referencia Pista'!$D$2:$G$203,4,0)/(VLOOKUP(CONCATENATE(I57,K57,M57),'Referencia Pista'!$D$2:$G$203,3,0)-LN(LN(VLOOKUP(CONCATENATE(I57,K57,M57),'Referencia Pista'!$D$2:$G$203,2,0)/1000))))),2)/86400</f>
        <v>#N/A</v>
      </c>
      <c r="V57" s="13"/>
      <c r="W57" s="13"/>
      <c r="X57" s="13"/>
    </row>
    <row r="58" spans="1:24" x14ac:dyDescent="0.25">
      <c r="A58" s="13"/>
      <c r="B58" s="37">
        <v>49</v>
      </c>
      <c r="C58" s="55"/>
      <c r="D58" s="51"/>
      <c r="E58" s="51"/>
      <c r="F58" s="51"/>
      <c r="G58" s="56"/>
      <c r="H58" s="30"/>
      <c r="I58" s="61"/>
      <c r="J58" s="13"/>
      <c r="K58" s="61"/>
      <c r="L58" s="13"/>
      <c r="M58" s="61"/>
      <c r="N58" s="13"/>
      <c r="O58" s="64"/>
      <c r="P58" s="13"/>
      <c r="Q58" s="70" t="e">
        <f>+ROUNDDOWN(VLOOKUP(CONCATENATE(I58,K58,M58),'Referencia Pista'!$D$2:$G$203,2,0)*EXP(-EXP(VLOOKUP(CONCATENATE(I58,K58,M58),'Referencia Pista'!$D$2:$G$203,3,0)-1.16*((VLOOKUP(CONCATENATE(I58,K58,M58),'Referencia Pista'!$D$2:$G$203,4,0)/(O58*86400))))),0)</f>
        <v>#N/A</v>
      </c>
      <c r="R58" s="15"/>
      <c r="S58" s="73" t="e">
        <f>+ROUNDDOWN(1.16*((VLOOKUP(CONCATENATE(I58,K58,M58),'Referencia Pista'!$D$2:$G$203,4,0)/(VLOOKUP(CONCATENATE(I58,K58,M58),'Referencia Pista'!$D$2:$G$203,3,0)-LN(LN(VLOOKUP(CONCATENATE(I58,K58,M58),'Referencia Pista'!$D$2:$G$203,2,0)/800))))),2)/86400</f>
        <v>#N/A</v>
      </c>
      <c r="T58" s="39"/>
      <c r="U58" s="73" t="e">
        <f>+ROUNDDOWN(1.16*((VLOOKUP(CONCATENATE(I58,K58,M58),'Referencia Pista'!$D$2:$G$203,4,0)/(VLOOKUP(CONCATENATE(I58,K58,M58),'Referencia Pista'!$D$2:$G$203,3,0)-LN(LN(VLOOKUP(CONCATENATE(I58,K58,M58),'Referencia Pista'!$D$2:$G$203,2,0)/1000))))),2)/86400</f>
        <v>#N/A</v>
      </c>
      <c r="V58" s="13"/>
      <c r="W58" s="13"/>
      <c r="X58" s="13"/>
    </row>
    <row r="59" spans="1:24" ht="15" thickBot="1" x14ac:dyDescent="0.3">
      <c r="A59" s="13"/>
      <c r="B59" s="37">
        <v>50</v>
      </c>
      <c r="C59" s="57"/>
      <c r="D59" s="58"/>
      <c r="E59" s="58"/>
      <c r="F59" s="58"/>
      <c r="G59" s="59"/>
      <c r="H59" s="30"/>
      <c r="I59" s="62"/>
      <c r="J59" s="13"/>
      <c r="K59" s="62"/>
      <c r="L59" s="13"/>
      <c r="M59" s="62"/>
      <c r="N59" s="13"/>
      <c r="O59" s="65"/>
      <c r="P59" s="13"/>
      <c r="Q59" s="71" t="e">
        <f>+ROUNDDOWN(VLOOKUP(CONCATENATE(I59,K59,M59),'Referencia Pista'!$D$2:$G$203,2,0)*EXP(-EXP(VLOOKUP(CONCATENATE(I59,K59,M59),'Referencia Pista'!$D$2:$G$203,3,0)-1.16*((VLOOKUP(CONCATENATE(I59,K59,M59),'Referencia Pista'!$D$2:$G$203,4,0)/(O59*86400))))),0)</f>
        <v>#N/A</v>
      </c>
      <c r="R59" s="15"/>
      <c r="S59" s="74" t="e">
        <f>+ROUNDDOWN(1.16*((VLOOKUP(CONCATENATE(I59,K59,M59),'Referencia Pista'!$D$2:$G$203,4,0)/(VLOOKUP(CONCATENATE(I59,K59,M59),'Referencia Pista'!$D$2:$G$203,3,0)-LN(LN(VLOOKUP(CONCATENATE(I59,K59,M59),'Referencia Pista'!$D$2:$G$203,2,0)/800))))),2)/86400</f>
        <v>#N/A</v>
      </c>
      <c r="T59" s="39"/>
      <c r="U59" s="74" t="e">
        <f>+ROUNDDOWN(1.16*((VLOOKUP(CONCATENATE(I59,K59,M59),'Referencia Pista'!$D$2:$G$203,4,0)/(VLOOKUP(CONCATENATE(I59,K59,M59),'Referencia Pista'!$D$2:$G$203,3,0)-LN(LN(VLOOKUP(CONCATENATE(I59,K59,M59),'Referencia Pista'!$D$2:$G$203,2,0)/1000))))),2)/86400</f>
        <v>#N/A</v>
      </c>
      <c r="V59" s="13"/>
      <c r="W59" s="13"/>
      <c r="X59" s="13"/>
    </row>
    <row r="60" spans="1:24" s="11" customForma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hidden="1" x14ac:dyDescent="0.25"/>
    <row r="62" spans="1:24" hidden="1" x14ac:dyDescent="0.25"/>
    <row r="63" spans="1:24" hidden="1" x14ac:dyDescent="0.25"/>
    <row r="64" spans="1:2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</sheetData>
  <sheetProtection algorithmName="SHA-512" hashValue="GDhFmt0rdwRM3MoQVthdmhFj2BUwHmD3COi6OumNRqjnr5BXgoqP14T/vOt1FPHrUcavm/92JAYj5M82Um4DTQ==" saltValue="GYQxTXTlNWT/ULOOafQzhQ==" spinCount="100000" sheet="1" objects="1" scenarios="1"/>
  <mergeCells count="56">
    <mergeCell ref="C59:G59"/>
    <mergeCell ref="C53:G53"/>
    <mergeCell ref="C54:G54"/>
    <mergeCell ref="C55:G55"/>
    <mergeCell ref="C56:G56"/>
    <mergeCell ref="C57:G57"/>
    <mergeCell ref="C58:G58"/>
    <mergeCell ref="C52:G52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40:G40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28:G28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16:G16"/>
    <mergeCell ref="G1:K1"/>
    <mergeCell ref="E2:N4"/>
    <mergeCell ref="E5:N6"/>
    <mergeCell ref="P6:V7"/>
    <mergeCell ref="C9:G9"/>
    <mergeCell ref="C10:G10"/>
    <mergeCell ref="C11:G11"/>
    <mergeCell ref="C12:G12"/>
    <mergeCell ref="C13:G13"/>
    <mergeCell ref="C14:G14"/>
    <mergeCell ref="C15:G15"/>
    <mergeCell ref="C1:D8"/>
  </mergeCells>
  <conditionalFormatting sqref="Q10:Q59">
    <cfRule type="cellIs" dxfId="3" priority="7" operator="greaterThan">
      <formula>0</formula>
    </cfRule>
  </conditionalFormatting>
  <conditionalFormatting sqref="S10:U59">
    <cfRule type="cellIs" dxfId="2" priority="1" operator="greaterThan">
      <formula>0</formula>
    </cfRule>
  </conditionalFormatting>
  <dataValidations count="2">
    <dataValidation type="list" allowBlank="1" showInputMessage="1" showErrorMessage="1" sqref="M10:N59" xr:uid="{00000000-0002-0000-0200-000000000000}">
      <formula1>INDIRECT(CONCATENATE(I10,K10))</formula1>
    </dataValidation>
    <dataValidation type="list" allowBlank="1" showInputMessage="1" showErrorMessage="1" sqref="K10:L59" xr:uid="{00000000-0002-0000-0200-000001000000}">
      <formula1>INDIRECT(I10)</formula1>
    </dataValidation>
  </dataValidations>
  <pageMargins left="0.7" right="0.7" top="0.75" bottom="0.75" header="0.3" footer="0.3"/>
  <pageSetup paperSize="9" orientation="portrait" r:id="rId1"/>
  <ignoredErrors>
    <ignoredError sqref="Q12:R59 Q10:R10 Q11:R11 T10 S11:U59 S10 U10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Provas!$C$3:$C$4</xm:f>
          </x14:formula1>
          <xm:sqref>I10:J59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44"/>
  <sheetViews>
    <sheetView showGridLines="0" showRowColHeaders="0" workbookViewId="0">
      <pane xSplit="2" ySplit="9" topLeftCell="C10" activePane="bottomRight" state="frozen"/>
      <selection activeCell="K33" sqref="K33"/>
      <selection pane="topRight" activeCell="K33" sqref="K33"/>
      <selection pane="bottomLeft" activeCell="K33" sqref="K33"/>
      <selection pane="bottomRight" activeCell="K33" sqref="K33"/>
    </sheetView>
  </sheetViews>
  <sheetFormatPr defaultColWidth="0" defaultRowHeight="0" customHeight="1" zeroHeight="1" x14ac:dyDescent="0.25"/>
  <cols>
    <col min="1" max="1" width="1.28515625" style="12" customWidth="1"/>
    <col min="2" max="2" width="3.85546875" style="12" customWidth="1"/>
    <col min="3" max="7" width="10.85546875" style="12" customWidth="1"/>
    <col min="8" max="8" width="3.28515625" style="11" customWidth="1"/>
    <col min="9" max="9" width="13.42578125" style="12" customWidth="1"/>
    <col min="10" max="10" width="2.42578125" style="11" customWidth="1"/>
    <col min="11" max="11" width="13.42578125" style="12" customWidth="1"/>
    <col min="12" max="12" width="3" style="11" customWidth="1"/>
    <col min="13" max="13" width="11.42578125" style="12" customWidth="1"/>
    <col min="14" max="14" width="3.140625" style="11" customWidth="1"/>
    <col min="15" max="15" width="12" style="12" customWidth="1"/>
    <col min="16" max="16" width="2.5703125" style="11" customWidth="1"/>
    <col min="17" max="17" width="12.140625" style="12" customWidth="1"/>
    <col min="18" max="18" width="2.5703125" style="11" customWidth="1"/>
    <col min="19" max="19" width="17.28515625" style="12" customWidth="1"/>
    <col min="20" max="21" width="2.28515625" style="12" customWidth="1"/>
    <col min="22" max="25" width="0" style="12" hidden="1" customWidth="1"/>
    <col min="26" max="16384" width="11.42578125" style="12" hidden="1"/>
  </cols>
  <sheetData>
    <row r="1" spans="1:24" ht="15" thickBot="1" x14ac:dyDescent="0.3">
      <c r="A1" s="13"/>
      <c r="B1" s="13"/>
      <c r="C1" s="14" t="e" vm="1">
        <v>#VALUE!</v>
      </c>
      <c r="D1" s="14"/>
      <c r="E1" s="13"/>
      <c r="F1" s="13"/>
      <c r="G1" s="34"/>
      <c r="H1" s="34"/>
      <c r="I1" s="34"/>
      <c r="J1" s="34"/>
      <c r="K1" s="34"/>
      <c r="L1" s="13"/>
      <c r="M1" s="13"/>
      <c r="N1" s="13"/>
      <c r="O1" s="13"/>
      <c r="P1" s="13"/>
      <c r="Q1" s="13"/>
      <c r="R1" s="13"/>
      <c r="S1" s="15"/>
      <c r="T1" s="13"/>
      <c r="U1" s="13"/>
      <c r="V1" s="13"/>
      <c r="W1" s="13"/>
      <c r="X1" s="13"/>
    </row>
    <row r="2" spans="1:24" ht="14.25" customHeight="1" x14ac:dyDescent="0.25">
      <c r="A2" s="13"/>
      <c r="B2" s="13"/>
      <c r="C2" s="14"/>
      <c r="D2" s="14"/>
      <c r="E2" s="31" t="s">
        <v>29</v>
      </c>
      <c r="F2" s="32"/>
      <c r="G2" s="32"/>
      <c r="H2" s="32"/>
      <c r="I2" s="32"/>
      <c r="J2" s="32"/>
      <c r="K2" s="32"/>
      <c r="L2" s="32"/>
      <c r="M2" s="32"/>
      <c r="N2" s="33"/>
      <c r="O2" s="13"/>
      <c r="P2" s="35" t="s">
        <v>48</v>
      </c>
      <c r="Q2" s="40"/>
      <c r="R2" s="40"/>
      <c r="S2" s="41"/>
      <c r="T2" s="13"/>
      <c r="U2" s="13"/>
      <c r="V2" s="13"/>
      <c r="W2" s="13"/>
      <c r="X2" s="13"/>
    </row>
    <row r="3" spans="1:24" ht="14.25" customHeight="1" x14ac:dyDescent="0.25">
      <c r="A3" s="13"/>
      <c r="B3" s="13"/>
      <c r="C3" s="14"/>
      <c r="D3" s="14"/>
      <c r="E3" s="20"/>
      <c r="F3" s="21"/>
      <c r="G3" s="21"/>
      <c r="H3" s="21"/>
      <c r="I3" s="21"/>
      <c r="J3" s="21"/>
      <c r="K3" s="21"/>
      <c r="L3" s="21"/>
      <c r="M3" s="21"/>
      <c r="N3" s="22"/>
      <c r="O3" s="13"/>
      <c r="P3" s="36" t="s">
        <v>49</v>
      </c>
      <c r="Q3" s="42"/>
      <c r="R3" s="42"/>
      <c r="S3" s="43"/>
      <c r="T3" s="13"/>
      <c r="U3" s="13"/>
      <c r="V3" s="13"/>
      <c r="W3" s="13"/>
      <c r="X3" s="13"/>
    </row>
    <row r="4" spans="1:24" ht="14.25" customHeight="1" x14ac:dyDescent="0.25">
      <c r="A4" s="13"/>
      <c r="B4" s="13"/>
      <c r="C4" s="14"/>
      <c r="D4" s="14"/>
      <c r="E4" s="20"/>
      <c r="F4" s="21"/>
      <c r="G4" s="21"/>
      <c r="H4" s="21"/>
      <c r="I4" s="21"/>
      <c r="J4" s="21"/>
      <c r="K4" s="21"/>
      <c r="L4" s="21"/>
      <c r="M4" s="21"/>
      <c r="N4" s="22"/>
      <c r="O4" s="13"/>
      <c r="P4" s="36" t="s">
        <v>50</v>
      </c>
      <c r="Q4" s="42"/>
      <c r="R4" s="42"/>
      <c r="S4" s="43"/>
      <c r="T4" s="13"/>
      <c r="U4" s="13"/>
      <c r="V4" s="13"/>
      <c r="W4" s="13"/>
      <c r="X4" s="13"/>
    </row>
    <row r="5" spans="1:24" ht="14.25" customHeight="1" x14ac:dyDescent="0.25">
      <c r="A5" s="13"/>
      <c r="B5" s="13"/>
      <c r="C5" s="14"/>
      <c r="D5" s="14"/>
      <c r="E5" s="23" t="s">
        <v>47</v>
      </c>
      <c r="F5" s="24"/>
      <c r="G5" s="24"/>
      <c r="H5" s="24"/>
      <c r="I5" s="24"/>
      <c r="J5" s="24"/>
      <c r="K5" s="24"/>
      <c r="L5" s="24"/>
      <c r="M5" s="24"/>
      <c r="N5" s="25"/>
      <c r="O5" s="13"/>
      <c r="P5" s="36" t="s">
        <v>51</v>
      </c>
      <c r="Q5" s="42"/>
      <c r="R5" s="42"/>
      <c r="S5" s="43"/>
      <c r="T5" s="13"/>
      <c r="U5" s="13"/>
      <c r="V5" s="13"/>
      <c r="W5" s="13"/>
      <c r="X5" s="13"/>
    </row>
    <row r="6" spans="1:24" ht="14.25" customHeight="1" thickBot="1" x14ac:dyDescent="0.3">
      <c r="A6" s="13"/>
      <c r="B6" s="13"/>
      <c r="C6" s="14"/>
      <c r="D6" s="14"/>
      <c r="E6" s="26"/>
      <c r="F6" s="27"/>
      <c r="G6" s="27"/>
      <c r="H6" s="27"/>
      <c r="I6" s="27"/>
      <c r="J6" s="27"/>
      <c r="K6" s="27"/>
      <c r="L6" s="27"/>
      <c r="M6" s="27"/>
      <c r="N6" s="28"/>
      <c r="O6" s="13"/>
      <c r="P6" s="44" t="s">
        <v>52</v>
      </c>
      <c r="Q6" s="45"/>
      <c r="R6" s="45"/>
      <c r="S6" s="46"/>
      <c r="T6" s="37"/>
      <c r="U6" s="37"/>
      <c r="V6" s="37"/>
      <c r="W6" s="13"/>
      <c r="X6" s="13"/>
    </row>
    <row r="7" spans="1:24" s="11" customFormat="1" ht="14.25" customHeight="1" thickBot="1" x14ac:dyDescent="0.3">
      <c r="A7" s="13"/>
      <c r="B7" s="13"/>
      <c r="C7" s="14"/>
      <c r="D7" s="14"/>
      <c r="E7" s="16"/>
      <c r="F7" s="13"/>
      <c r="G7" s="17"/>
      <c r="H7" s="17"/>
      <c r="I7" s="17"/>
      <c r="J7" s="17"/>
      <c r="K7" s="38" t="s">
        <v>53</v>
      </c>
      <c r="L7" s="13"/>
      <c r="M7" s="13"/>
      <c r="N7" s="17"/>
      <c r="O7" s="13"/>
      <c r="P7" s="47"/>
      <c r="Q7" s="48"/>
      <c r="R7" s="48"/>
      <c r="S7" s="49"/>
      <c r="T7" s="37"/>
      <c r="U7" s="37"/>
      <c r="V7" s="37"/>
      <c r="W7" s="13"/>
      <c r="X7" s="13"/>
    </row>
    <row r="8" spans="1:24" ht="10.5" customHeight="1" x14ac:dyDescent="0.25">
      <c r="A8" s="13"/>
      <c r="B8" s="13"/>
      <c r="C8" s="14"/>
      <c r="D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29"/>
      <c r="R8" s="13"/>
      <c r="S8" s="13"/>
      <c r="T8" s="13"/>
      <c r="U8" s="13"/>
      <c r="V8" s="13"/>
      <c r="W8" s="13"/>
      <c r="X8" s="13"/>
    </row>
    <row r="9" spans="1:24" ht="15" thickBot="1" x14ac:dyDescent="0.3">
      <c r="A9" s="13"/>
      <c r="B9" s="13"/>
      <c r="C9" s="50" t="s">
        <v>54</v>
      </c>
      <c r="D9" s="50"/>
      <c r="E9" s="50"/>
      <c r="F9" s="50"/>
      <c r="G9" s="50"/>
      <c r="H9" s="19"/>
      <c r="I9" s="19" t="s">
        <v>23</v>
      </c>
      <c r="J9" s="19"/>
      <c r="K9" s="19" t="s">
        <v>55</v>
      </c>
      <c r="L9" s="19"/>
      <c r="M9" s="19" t="s">
        <v>56</v>
      </c>
      <c r="N9" s="19"/>
      <c r="O9" s="19" t="s">
        <v>57</v>
      </c>
      <c r="P9" s="19"/>
      <c r="Q9" s="19" t="s">
        <v>46</v>
      </c>
      <c r="R9" s="19"/>
      <c r="S9" s="19" t="s">
        <v>28</v>
      </c>
      <c r="T9" s="13"/>
      <c r="U9" s="13"/>
      <c r="V9" s="13"/>
      <c r="W9" s="13"/>
      <c r="X9" s="13"/>
    </row>
    <row r="10" spans="1:24" ht="15" customHeight="1" x14ac:dyDescent="0.25">
      <c r="A10" s="13"/>
      <c r="B10" s="37">
        <v>1</v>
      </c>
      <c r="C10" s="52"/>
      <c r="D10" s="53"/>
      <c r="E10" s="53"/>
      <c r="F10" s="53"/>
      <c r="G10" s="54"/>
      <c r="H10" s="30"/>
      <c r="I10" s="60"/>
      <c r="J10" s="13"/>
      <c r="K10" s="60"/>
      <c r="L10" s="13"/>
      <c r="M10" s="60"/>
      <c r="N10" s="13"/>
      <c r="O10" s="66"/>
      <c r="P10" s="13"/>
      <c r="Q10" s="75" t="e">
        <f>+ROUNDDOWN(1.16*((VLOOKUP(CONCATENATE(I10,K10,M10),'Referencia Pista'!$D$2:$G$203,4,0)/(VLOOKUP(CONCATENATE(I10,K10,M10),'Referencia Pista'!$D$2:$G$203,3,0)-LN(LN(VLOOKUP(CONCATENATE(I10,K10,M10),'Referencia Pista'!$D$2:$G$203,2,0)/O10))))),2)/86400</f>
        <v>#N/A</v>
      </c>
      <c r="R10" s="15"/>
      <c r="S10" s="72" t="e">
        <f>+ROUNDDOWN(1.16*((VLOOKUP(CONCATENATE(I10,K10,M10),'Referencia Pista'!$D$2:$G$203,4,0)/(VLOOKUP(CONCATENATE(I10,K10,M10),'Referencia Pista'!$D$2:$G$203,3,0)-LN(LN(VLOOKUP(CONCATENATE(I10,K10,M10),'Referencia Pista'!$D$2:$G$203,2,0)/1000))))),2)/86400</f>
        <v>#N/A</v>
      </c>
      <c r="T10" s="13"/>
      <c r="U10" s="13"/>
      <c r="V10" s="13"/>
      <c r="W10" s="13"/>
      <c r="X10" s="13"/>
    </row>
    <row r="11" spans="1:24" ht="14.25" x14ac:dyDescent="0.25">
      <c r="A11" s="13"/>
      <c r="B11" s="37">
        <v>2</v>
      </c>
      <c r="C11" s="55"/>
      <c r="D11" s="51"/>
      <c r="E11" s="51"/>
      <c r="F11" s="51"/>
      <c r="G11" s="56"/>
      <c r="H11" s="30"/>
      <c r="I11" s="61"/>
      <c r="J11" s="13"/>
      <c r="K11" s="61"/>
      <c r="L11" s="13"/>
      <c r="M11" s="61"/>
      <c r="N11" s="13"/>
      <c r="O11" s="67"/>
      <c r="P11" s="13"/>
      <c r="Q11" s="76" t="e">
        <f>+ROUNDDOWN(1.16*((VLOOKUP(CONCATENATE(I11,K11,M11),'Referencia Pista'!$D$2:$G$203,4,0)/(VLOOKUP(CONCATENATE(I11,K11,M11),'Referencia Pista'!$D$2:$G$203,3,0)-LN(LN(VLOOKUP(CONCATENATE(I11,K11,M11),'Referencia Pista'!$D$2:$G$203,2,0)/O11))))),2)/86400</f>
        <v>#N/A</v>
      </c>
      <c r="R11" s="15"/>
      <c r="S11" s="73" t="e">
        <f>+ROUNDDOWN(1.16*((VLOOKUP(CONCATENATE(I11,K11,M11),'Referencia Pista'!$D$2:$G$203,4,0)/(VLOOKUP(CONCATENATE(I11,K11,M11),'Referencia Pista'!$D$2:$G$203,3,0)-LN(LN(VLOOKUP(CONCATENATE(I11,K11,M11),'Referencia Pista'!$D$2:$G$203,2,0)/1000))))),2)/86400</f>
        <v>#N/A</v>
      </c>
      <c r="T11" s="13"/>
      <c r="U11" s="13"/>
      <c r="V11" s="13"/>
      <c r="W11" s="13"/>
      <c r="X11" s="13"/>
    </row>
    <row r="12" spans="1:24" ht="14.25" x14ac:dyDescent="0.25">
      <c r="A12" s="13"/>
      <c r="B12" s="37">
        <v>3</v>
      </c>
      <c r="C12" s="55"/>
      <c r="D12" s="51"/>
      <c r="E12" s="51"/>
      <c r="F12" s="51"/>
      <c r="G12" s="56"/>
      <c r="H12" s="30"/>
      <c r="I12" s="61"/>
      <c r="J12" s="13"/>
      <c r="K12" s="61"/>
      <c r="L12" s="13"/>
      <c r="M12" s="61"/>
      <c r="N12" s="13"/>
      <c r="O12" s="67"/>
      <c r="P12" s="13"/>
      <c r="Q12" s="76" t="e">
        <f>+ROUNDDOWN(1.16*((VLOOKUP(CONCATENATE(I12,K12,M12),'Referencia Pista'!$D$2:$G$203,4,0)/(VLOOKUP(CONCATENATE(I12,K12,M12),'Referencia Pista'!$D$2:$G$203,3,0)-LN(LN(VLOOKUP(CONCATENATE(I12,K12,M12),'Referencia Pista'!$D$2:$G$203,2,0)/O12))))),2)/86400</f>
        <v>#N/A</v>
      </c>
      <c r="R12" s="15"/>
      <c r="S12" s="73" t="e">
        <f>+ROUNDDOWN(1.16*((VLOOKUP(CONCATENATE(I12,K12,M12),'Referencia Pista'!$D$2:$G$203,4,0)/(VLOOKUP(CONCATENATE(I12,K12,M12),'Referencia Pista'!$D$2:$G$203,3,0)-LN(LN(VLOOKUP(CONCATENATE(I12,K12,M12),'Referencia Pista'!$D$2:$G$203,2,0)/1000))))),2)/86400</f>
        <v>#N/A</v>
      </c>
      <c r="T12" s="13"/>
      <c r="U12" s="13"/>
      <c r="V12" s="13"/>
      <c r="W12" s="13"/>
      <c r="X12" s="13"/>
    </row>
    <row r="13" spans="1:24" ht="14.25" x14ac:dyDescent="0.25">
      <c r="A13" s="13"/>
      <c r="B13" s="37">
        <v>4</v>
      </c>
      <c r="C13" s="55"/>
      <c r="D13" s="51"/>
      <c r="E13" s="51"/>
      <c r="F13" s="51"/>
      <c r="G13" s="56"/>
      <c r="H13" s="30"/>
      <c r="I13" s="61"/>
      <c r="J13" s="13"/>
      <c r="K13" s="61"/>
      <c r="L13" s="13"/>
      <c r="M13" s="61"/>
      <c r="N13" s="13"/>
      <c r="O13" s="67"/>
      <c r="P13" s="13"/>
      <c r="Q13" s="76" t="e">
        <f>+ROUNDDOWN(1.16*((VLOOKUP(CONCATENATE(I13,K13,M13),'Referencia Pista'!$D$2:$G$203,4,0)/(VLOOKUP(CONCATENATE(I13,K13,M13),'Referencia Pista'!$D$2:$G$203,3,0)-LN(LN(VLOOKUP(CONCATENATE(I13,K13,M13),'Referencia Pista'!$D$2:$G$203,2,0)/O13))))),2)/86400</f>
        <v>#N/A</v>
      </c>
      <c r="R13" s="15"/>
      <c r="S13" s="73" t="e">
        <f>+ROUNDDOWN(1.16*((VLOOKUP(CONCATENATE(I13,K13,M13),'Referencia Pista'!$D$2:$G$203,4,0)/(VLOOKUP(CONCATENATE(I13,K13,M13),'Referencia Pista'!$D$2:$G$203,3,0)-LN(LN(VLOOKUP(CONCATENATE(I13,K13,M13),'Referencia Pista'!$D$2:$G$203,2,0)/1000))))),2)/86400</f>
        <v>#N/A</v>
      </c>
      <c r="T13" s="13"/>
      <c r="U13" s="13"/>
      <c r="V13" s="13"/>
      <c r="W13" s="13"/>
      <c r="X13" s="13"/>
    </row>
    <row r="14" spans="1:24" ht="14.25" x14ac:dyDescent="0.25">
      <c r="A14" s="13"/>
      <c r="B14" s="37">
        <v>5</v>
      </c>
      <c r="C14" s="55"/>
      <c r="D14" s="51"/>
      <c r="E14" s="51"/>
      <c r="F14" s="51"/>
      <c r="G14" s="56"/>
      <c r="H14" s="30"/>
      <c r="I14" s="61"/>
      <c r="J14" s="13"/>
      <c r="K14" s="61"/>
      <c r="L14" s="13"/>
      <c r="M14" s="61"/>
      <c r="N14" s="13"/>
      <c r="O14" s="67"/>
      <c r="P14" s="13"/>
      <c r="Q14" s="76" t="e">
        <f>+ROUNDDOWN(1.16*((VLOOKUP(CONCATENATE(I14,K14,M14),'Referencia Pista'!$D$2:$G$203,4,0)/(VLOOKUP(CONCATENATE(I14,K14,M14),'Referencia Pista'!$D$2:$G$203,3,0)-LN(LN(VLOOKUP(CONCATENATE(I14,K14,M14),'Referencia Pista'!$D$2:$G$203,2,0)/O14))))),2)/86400</f>
        <v>#N/A</v>
      </c>
      <c r="R14" s="15"/>
      <c r="S14" s="73" t="e">
        <f>+ROUNDDOWN(1.16*((VLOOKUP(CONCATENATE(I14,K14,M14),'Referencia Pista'!$D$2:$G$203,4,0)/(VLOOKUP(CONCATENATE(I14,K14,M14),'Referencia Pista'!$D$2:$G$203,3,0)-LN(LN(VLOOKUP(CONCATENATE(I14,K14,M14),'Referencia Pista'!$D$2:$G$203,2,0)/1000))))),2)/86400</f>
        <v>#N/A</v>
      </c>
      <c r="T14" s="13"/>
      <c r="U14" s="13"/>
      <c r="V14" s="13"/>
      <c r="W14" s="13"/>
      <c r="X14" s="13"/>
    </row>
    <row r="15" spans="1:24" ht="14.25" x14ac:dyDescent="0.25">
      <c r="A15" s="13"/>
      <c r="B15" s="37">
        <v>6</v>
      </c>
      <c r="C15" s="55"/>
      <c r="D15" s="51"/>
      <c r="E15" s="51"/>
      <c r="F15" s="51"/>
      <c r="G15" s="56"/>
      <c r="H15" s="30"/>
      <c r="I15" s="61"/>
      <c r="J15" s="13"/>
      <c r="K15" s="61"/>
      <c r="L15" s="13"/>
      <c r="M15" s="61"/>
      <c r="N15" s="13"/>
      <c r="O15" s="67"/>
      <c r="P15" s="13"/>
      <c r="Q15" s="76" t="e">
        <f>+ROUNDDOWN(1.16*((VLOOKUP(CONCATENATE(I15,K15,M15),'Referencia Pista'!$D$2:$G$203,4,0)/(VLOOKUP(CONCATENATE(I15,K15,M15),'Referencia Pista'!$D$2:$G$203,3,0)-LN(LN(VLOOKUP(CONCATENATE(I15,K15,M15),'Referencia Pista'!$D$2:$G$203,2,0)/O15))))),2)/86400</f>
        <v>#N/A</v>
      </c>
      <c r="R15" s="15"/>
      <c r="S15" s="73" t="e">
        <f>+ROUNDDOWN(1.16*((VLOOKUP(CONCATENATE(I15,K15,M15),'Referencia Pista'!$D$2:$G$203,4,0)/(VLOOKUP(CONCATENATE(I15,K15,M15),'Referencia Pista'!$D$2:$G$203,3,0)-LN(LN(VLOOKUP(CONCATENATE(I15,K15,M15),'Referencia Pista'!$D$2:$G$203,2,0)/1000))))),2)/86400</f>
        <v>#N/A</v>
      </c>
      <c r="T15" s="13"/>
      <c r="U15" s="13"/>
      <c r="V15" s="13"/>
      <c r="W15" s="13"/>
      <c r="X15" s="13"/>
    </row>
    <row r="16" spans="1:24" ht="14.25" x14ac:dyDescent="0.25">
      <c r="A16" s="13"/>
      <c r="B16" s="37">
        <v>7</v>
      </c>
      <c r="C16" s="55"/>
      <c r="D16" s="51"/>
      <c r="E16" s="51"/>
      <c r="F16" s="51"/>
      <c r="G16" s="56"/>
      <c r="H16" s="30"/>
      <c r="I16" s="61"/>
      <c r="J16" s="13"/>
      <c r="K16" s="61"/>
      <c r="L16" s="13"/>
      <c r="M16" s="61"/>
      <c r="N16" s="13"/>
      <c r="O16" s="67"/>
      <c r="P16" s="13"/>
      <c r="Q16" s="76" t="e">
        <f>+ROUNDDOWN(1.16*((VLOOKUP(CONCATENATE(I16,K16,M16),'Referencia Pista'!$D$2:$G$203,4,0)/(VLOOKUP(CONCATENATE(I16,K16,M16),'Referencia Pista'!$D$2:$G$203,3,0)-LN(LN(VLOOKUP(CONCATENATE(I16,K16,M16),'Referencia Pista'!$D$2:$G$203,2,0)/O16))))),2)/86400</f>
        <v>#N/A</v>
      </c>
      <c r="R16" s="15"/>
      <c r="S16" s="73" t="e">
        <f>+ROUNDDOWN(1.16*((VLOOKUP(CONCATENATE(I16,K16,M16),'Referencia Pista'!$D$2:$G$203,4,0)/(VLOOKUP(CONCATENATE(I16,K16,M16),'Referencia Pista'!$D$2:$G$203,3,0)-LN(LN(VLOOKUP(CONCATENATE(I16,K16,M16),'Referencia Pista'!$D$2:$G$203,2,0)/1000))))),2)/86400</f>
        <v>#N/A</v>
      </c>
      <c r="T16" s="13"/>
      <c r="U16" s="13"/>
      <c r="V16" s="13"/>
      <c r="W16" s="13"/>
      <c r="X16" s="13"/>
    </row>
    <row r="17" spans="1:24" ht="14.25" x14ac:dyDescent="0.25">
      <c r="A17" s="13"/>
      <c r="B17" s="37">
        <v>8</v>
      </c>
      <c r="C17" s="55"/>
      <c r="D17" s="51"/>
      <c r="E17" s="51"/>
      <c r="F17" s="51"/>
      <c r="G17" s="56"/>
      <c r="H17" s="30"/>
      <c r="I17" s="61"/>
      <c r="J17" s="13"/>
      <c r="K17" s="61"/>
      <c r="L17" s="13"/>
      <c r="M17" s="61"/>
      <c r="N17" s="13"/>
      <c r="O17" s="67"/>
      <c r="P17" s="13"/>
      <c r="Q17" s="76" t="e">
        <f>+ROUNDDOWN(1.16*((VLOOKUP(CONCATENATE(I17,K17,M17),'Referencia Pista'!$D$2:$G$203,4,0)/(VLOOKUP(CONCATENATE(I17,K17,M17),'Referencia Pista'!$D$2:$G$203,3,0)-LN(LN(VLOOKUP(CONCATENATE(I17,K17,M17),'Referencia Pista'!$D$2:$G$203,2,0)/O17))))),2)/86400</f>
        <v>#N/A</v>
      </c>
      <c r="R17" s="15"/>
      <c r="S17" s="73" t="e">
        <f>+ROUNDDOWN(1.16*((VLOOKUP(CONCATENATE(I17,K17,M17),'Referencia Pista'!$D$2:$G$203,4,0)/(VLOOKUP(CONCATENATE(I17,K17,M17),'Referencia Pista'!$D$2:$G$203,3,0)-LN(LN(VLOOKUP(CONCATENATE(I17,K17,M17),'Referencia Pista'!$D$2:$G$203,2,0)/1000))))),2)/86400</f>
        <v>#N/A</v>
      </c>
      <c r="T17" s="13"/>
      <c r="U17" s="13"/>
      <c r="V17" s="13"/>
      <c r="W17" s="13"/>
      <c r="X17" s="13"/>
    </row>
    <row r="18" spans="1:24" ht="14.25" x14ac:dyDescent="0.25">
      <c r="A18" s="13"/>
      <c r="B18" s="37">
        <v>9</v>
      </c>
      <c r="C18" s="55"/>
      <c r="D18" s="51"/>
      <c r="E18" s="51"/>
      <c r="F18" s="51"/>
      <c r="G18" s="56"/>
      <c r="H18" s="30"/>
      <c r="I18" s="61"/>
      <c r="J18" s="13"/>
      <c r="K18" s="61"/>
      <c r="L18" s="13"/>
      <c r="M18" s="61"/>
      <c r="N18" s="13"/>
      <c r="O18" s="67"/>
      <c r="P18" s="13"/>
      <c r="Q18" s="76" t="e">
        <f>+ROUNDDOWN(1.16*((VLOOKUP(CONCATENATE(I18,K18,M18),'Referencia Pista'!$D$2:$G$203,4,0)/(VLOOKUP(CONCATENATE(I18,K18,M18),'Referencia Pista'!$D$2:$G$203,3,0)-LN(LN(VLOOKUP(CONCATENATE(I18,K18,M18),'Referencia Pista'!$D$2:$G$203,2,0)/O18))))),2)/86400</f>
        <v>#N/A</v>
      </c>
      <c r="R18" s="15"/>
      <c r="S18" s="73" t="e">
        <f>+ROUNDDOWN(1.16*((VLOOKUP(CONCATENATE(I18,K18,M18),'Referencia Pista'!$D$2:$G$203,4,0)/(VLOOKUP(CONCATENATE(I18,K18,M18),'Referencia Pista'!$D$2:$G$203,3,0)-LN(LN(VLOOKUP(CONCATENATE(I18,K18,M18),'Referencia Pista'!$D$2:$G$203,2,0)/1000))))),2)/86400</f>
        <v>#N/A</v>
      </c>
      <c r="T18" s="13"/>
      <c r="U18" s="13"/>
      <c r="V18" s="13"/>
      <c r="W18" s="13"/>
      <c r="X18" s="13"/>
    </row>
    <row r="19" spans="1:24" ht="14.25" x14ac:dyDescent="0.25">
      <c r="A19" s="13"/>
      <c r="B19" s="37">
        <v>10</v>
      </c>
      <c r="C19" s="55"/>
      <c r="D19" s="51"/>
      <c r="E19" s="51"/>
      <c r="F19" s="51"/>
      <c r="G19" s="56"/>
      <c r="H19" s="30"/>
      <c r="I19" s="61"/>
      <c r="J19" s="13"/>
      <c r="K19" s="61"/>
      <c r="L19" s="13"/>
      <c r="M19" s="61"/>
      <c r="N19" s="13"/>
      <c r="O19" s="67"/>
      <c r="P19" s="13"/>
      <c r="Q19" s="76" t="e">
        <f>+ROUNDDOWN(1.16*((VLOOKUP(CONCATENATE(I19,K19,M19),'Referencia Pista'!$D$2:$G$203,4,0)/(VLOOKUP(CONCATENATE(I19,K19,M19),'Referencia Pista'!$D$2:$G$203,3,0)-LN(LN(VLOOKUP(CONCATENATE(I19,K19,M19),'Referencia Pista'!$D$2:$G$203,2,0)/O19))))),2)/86400</f>
        <v>#N/A</v>
      </c>
      <c r="R19" s="15"/>
      <c r="S19" s="73" t="e">
        <f>+ROUNDDOWN(1.16*((VLOOKUP(CONCATENATE(I19,K19,M19),'Referencia Pista'!$D$2:$G$203,4,0)/(VLOOKUP(CONCATENATE(I19,K19,M19),'Referencia Pista'!$D$2:$G$203,3,0)-LN(LN(VLOOKUP(CONCATENATE(I19,K19,M19),'Referencia Pista'!$D$2:$G$203,2,0)/1000))))),2)/86400</f>
        <v>#N/A</v>
      </c>
      <c r="T19" s="13"/>
      <c r="U19" s="13"/>
      <c r="V19" s="13"/>
      <c r="W19" s="13"/>
      <c r="X19" s="13"/>
    </row>
    <row r="20" spans="1:24" ht="14.25" x14ac:dyDescent="0.25">
      <c r="A20" s="13"/>
      <c r="B20" s="37">
        <v>11</v>
      </c>
      <c r="C20" s="55"/>
      <c r="D20" s="51"/>
      <c r="E20" s="51"/>
      <c r="F20" s="51"/>
      <c r="G20" s="56"/>
      <c r="H20" s="30"/>
      <c r="I20" s="61"/>
      <c r="J20" s="13"/>
      <c r="K20" s="61"/>
      <c r="L20" s="13"/>
      <c r="M20" s="61"/>
      <c r="N20" s="13"/>
      <c r="O20" s="67"/>
      <c r="P20" s="13"/>
      <c r="Q20" s="76" t="e">
        <f>+ROUNDDOWN(1.16*((VLOOKUP(CONCATENATE(I20,K20,M20),'Referencia Pista'!$D$2:$G$203,4,0)/(VLOOKUP(CONCATENATE(I20,K20,M20),'Referencia Pista'!$D$2:$G$203,3,0)-LN(LN(VLOOKUP(CONCATENATE(I20,K20,M20),'Referencia Pista'!$D$2:$G$203,2,0)/O20))))),2)/86400</f>
        <v>#N/A</v>
      </c>
      <c r="R20" s="15"/>
      <c r="S20" s="73" t="e">
        <f>+ROUNDDOWN(1.16*((VLOOKUP(CONCATENATE(I20,K20,M20),'Referencia Pista'!$D$2:$G$203,4,0)/(VLOOKUP(CONCATENATE(I20,K20,M20),'Referencia Pista'!$D$2:$G$203,3,0)-LN(LN(VLOOKUP(CONCATENATE(I20,K20,M20),'Referencia Pista'!$D$2:$G$203,2,0)/1000))))),2)/86400</f>
        <v>#N/A</v>
      </c>
      <c r="T20" s="13"/>
      <c r="U20" s="13"/>
      <c r="V20" s="13"/>
      <c r="W20" s="13"/>
      <c r="X20" s="13"/>
    </row>
    <row r="21" spans="1:24" ht="14.25" x14ac:dyDescent="0.25">
      <c r="A21" s="13"/>
      <c r="B21" s="37">
        <v>12</v>
      </c>
      <c r="C21" s="55"/>
      <c r="D21" s="51"/>
      <c r="E21" s="51"/>
      <c r="F21" s="51"/>
      <c r="G21" s="56"/>
      <c r="H21" s="30"/>
      <c r="I21" s="61"/>
      <c r="J21" s="13"/>
      <c r="K21" s="61"/>
      <c r="L21" s="13"/>
      <c r="M21" s="61"/>
      <c r="N21" s="13"/>
      <c r="O21" s="67"/>
      <c r="P21" s="13"/>
      <c r="Q21" s="76" t="e">
        <f>+ROUNDDOWN(1.16*((VLOOKUP(CONCATENATE(I21,K21,M21),'Referencia Pista'!$D$2:$G$203,4,0)/(VLOOKUP(CONCATENATE(I21,K21,M21),'Referencia Pista'!$D$2:$G$203,3,0)-LN(LN(VLOOKUP(CONCATENATE(I21,K21,M21),'Referencia Pista'!$D$2:$G$203,2,0)/O21))))),2)/86400</f>
        <v>#N/A</v>
      </c>
      <c r="R21" s="15"/>
      <c r="S21" s="73" t="e">
        <f>+ROUNDDOWN(1.16*((VLOOKUP(CONCATENATE(I21,K21,M21),'Referencia Pista'!$D$2:$G$203,4,0)/(VLOOKUP(CONCATENATE(I21,K21,M21),'Referencia Pista'!$D$2:$G$203,3,0)-LN(LN(VLOOKUP(CONCATENATE(I21,K21,M21),'Referencia Pista'!$D$2:$G$203,2,0)/1000))))),2)/86400</f>
        <v>#N/A</v>
      </c>
      <c r="T21" s="13"/>
      <c r="U21" s="13"/>
      <c r="V21" s="13"/>
      <c r="W21" s="13"/>
      <c r="X21" s="13"/>
    </row>
    <row r="22" spans="1:24" ht="14.25" x14ac:dyDescent="0.25">
      <c r="A22" s="13"/>
      <c r="B22" s="37">
        <v>13</v>
      </c>
      <c r="C22" s="55"/>
      <c r="D22" s="51"/>
      <c r="E22" s="51"/>
      <c r="F22" s="51"/>
      <c r="G22" s="56"/>
      <c r="H22" s="30"/>
      <c r="I22" s="61"/>
      <c r="J22" s="13"/>
      <c r="K22" s="61"/>
      <c r="L22" s="13"/>
      <c r="M22" s="61"/>
      <c r="N22" s="13"/>
      <c r="O22" s="67"/>
      <c r="P22" s="13"/>
      <c r="Q22" s="76" t="e">
        <f>+ROUNDDOWN(1.16*((VLOOKUP(CONCATENATE(I22,K22,M22),'Referencia Pista'!$D$2:$G$203,4,0)/(VLOOKUP(CONCATENATE(I22,K22,M22),'Referencia Pista'!$D$2:$G$203,3,0)-LN(LN(VLOOKUP(CONCATENATE(I22,K22,M22),'Referencia Pista'!$D$2:$G$203,2,0)/O22))))),2)/86400</f>
        <v>#N/A</v>
      </c>
      <c r="R22" s="15"/>
      <c r="S22" s="73" t="e">
        <f>+ROUNDDOWN(1.16*((VLOOKUP(CONCATENATE(I22,K22,M22),'Referencia Pista'!$D$2:$G$203,4,0)/(VLOOKUP(CONCATENATE(I22,K22,M22),'Referencia Pista'!$D$2:$G$203,3,0)-LN(LN(VLOOKUP(CONCATENATE(I22,K22,M22),'Referencia Pista'!$D$2:$G$203,2,0)/1000))))),2)/86400</f>
        <v>#N/A</v>
      </c>
      <c r="T22" s="13"/>
      <c r="U22" s="13"/>
      <c r="V22" s="13"/>
      <c r="W22" s="13"/>
      <c r="X22" s="13"/>
    </row>
    <row r="23" spans="1:24" ht="14.25" x14ac:dyDescent="0.25">
      <c r="A23" s="13"/>
      <c r="B23" s="37">
        <v>14</v>
      </c>
      <c r="C23" s="55"/>
      <c r="D23" s="51"/>
      <c r="E23" s="51"/>
      <c r="F23" s="51"/>
      <c r="G23" s="56"/>
      <c r="H23" s="30"/>
      <c r="I23" s="61"/>
      <c r="J23" s="13"/>
      <c r="K23" s="61"/>
      <c r="L23" s="13"/>
      <c r="M23" s="61"/>
      <c r="N23" s="13"/>
      <c r="O23" s="67"/>
      <c r="P23" s="13"/>
      <c r="Q23" s="76" t="e">
        <f>+ROUNDDOWN(1.16*((VLOOKUP(CONCATENATE(I23,K23,M23),'Referencia Pista'!$D$2:$G$203,4,0)/(VLOOKUP(CONCATENATE(I23,K23,M23),'Referencia Pista'!$D$2:$G$203,3,0)-LN(LN(VLOOKUP(CONCATENATE(I23,K23,M23),'Referencia Pista'!$D$2:$G$203,2,0)/O23))))),2)/86400</f>
        <v>#N/A</v>
      </c>
      <c r="R23" s="15"/>
      <c r="S23" s="73" t="e">
        <f>+ROUNDDOWN(1.16*((VLOOKUP(CONCATENATE(I23,K23,M23),'Referencia Pista'!$D$2:$G$203,4,0)/(VLOOKUP(CONCATENATE(I23,K23,M23),'Referencia Pista'!$D$2:$G$203,3,0)-LN(LN(VLOOKUP(CONCATENATE(I23,K23,M23),'Referencia Pista'!$D$2:$G$203,2,0)/1000))))),2)/86400</f>
        <v>#N/A</v>
      </c>
      <c r="T23" s="13"/>
      <c r="U23" s="13"/>
      <c r="V23" s="13"/>
      <c r="W23" s="13"/>
      <c r="X23" s="13"/>
    </row>
    <row r="24" spans="1:24" ht="14.25" x14ac:dyDescent="0.25">
      <c r="A24" s="13"/>
      <c r="B24" s="37">
        <v>15</v>
      </c>
      <c r="C24" s="55"/>
      <c r="D24" s="51"/>
      <c r="E24" s="51"/>
      <c r="F24" s="51"/>
      <c r="G24" s="56"/>
      <c r="H24" s="30"/>
      <c r="I24" s="61"/>
      <c r="J24" s="13"/>
      <c r="K24" s="61"/>
      <c r="L24" s="13"/>
      <c r="M24" s="61"/>
      <c r="N24" s="13"/>
      <c r="O24" s="67"/>
      <c r="P24" s="13"/>
      <c r="Q24" s="76" t="e">
        <f>+ROUNDDOWN(1.16*((VLOOKUP(CONCATENATE(I24,K24,M24),'Referencia Pista'!$D$2:$G$203,4,0)/(VLOOKUP(CONCATENATE(I24,K24,M24),'Referencia Pista'!$D$2:$G$203,3,0)-LN(LN(VLOOKUP(CONCATENATE(I24,K24,M24),'Referencia Pista'!$D$2:$G$203,2,0)/O24))))),2)/86400</f>
        <v>#N/A</v>
      </c>
      <c r="R24" s="15"/>
      <c r="S24" s="73" t="e">
        <f>+ROUNDDOWN(1.16*((VLOOKUP(CONCATENATE(I24,K24,M24),'Referencia Pista'!$D$2:$G$203,4,0)/(VLOOKUP(CONCATENATE(I24,K24,M24),'Referencia Pista'!$D$2:$G$203,3,0)-LN(LN(VLOOKUP(CONCATENATE(I24,K24,M24),'Referencia Pista'!$D$2:$G$203,2,0)/1000))))),2)/86400</f>
        <v>#N/A</v>
      </c>
      <c r="T24" s="13"/>
      <c r="U24" s="13"/>
      <c r="V24" s="13"/>
      <c r="W24" s="13"/>
      <c r="X24" s="13"/>
    </row>
    <row r="25" spans="1:24" ht="14.25" x14ac:dyDescent="0.25">
      <c r="A25" s="13"/>
      <c r="B25" s="37">
        <v>16</v>
      </c>
      <c r="C25" s="55"/>
      <c r="D25" s="51"/>
      <c r="E25" s="51"/>
      <c r="F25" s="51"/>
      <c r="G25" s="56"/>
      <c r="H25" s="30"/>
      <c r="I25" s="61"/>
      <c r="J25" s="13"/>
      <c r="K25" s="61"/>
      <c r="L25" s="13"/>
      <c r="M25" s="61"/>
      <c r="N25" s="13"/>
      <c r="O25" s="67"/>
      <c r="P25" s="13"/>
      <c r="Q25" s="76" t="e">
        <f>+ROUNDDOWN(1.16*((VLOOKUP(CONCATENATE(I25,K25,M25),'Referencia Pista'!$D$2:$G$203,4,0)/(VLOOKUP(CONCATENATE(I25,K25,M25),'Referencia Pista'!$D$2:$G$203,3,0)-LN(LN(VLOOKUP(CONCATENATE(I25,K25,M25),'Referencia Pista'!$D$2:$G$203,2,0)/O25))))),2)/86400</f>
        <v>#N/A</v>
      </c>
      <c r="R25" s="15"/>
      <c r="S25" s="73" t="e">
        <f>+ROUNDDOWN(1.16*((VLOOKUP(CONCATENATE(I25,K25,M25),'Referencia Pista'!$D$2:$G$203,4,0)/(VLOOKUP(CONCATENATE(I25,K25,M25),'Referencia Pista'!$D$2:$G$203,3,0)-LN(LN(VLOOKUP(CONCATENATE(I25,K25,M25),'Referencia Pista'!$D$2:$G$203,2,0)/1000))))),2)/86400</f>
        <v>#N/A</v>
      </c>
      <c r="T25" s="13"/>
      <c r="U25" s="13"/>
      <c r="V25" s="13"/>
      <c r="W25" s="13"/>
      <c r="X25" s="13"/>
    </row>
    <row r="26" spans="1:24" ht="14.25" x14ac:dyDescent="0.25">
      <c r="A26" s="13"/>
      <c r="B26" s="37">
        <v>17</v>
      </c>
      <c r="C26" s="55"/>
      <c r="D26" s="51"/>
      <c r="E26" s="51"/>
      <c r="F26" s="51"/>
      <c r="G26" s="56"/>
      <c r="H26" s="30"/>
      <c r="I26" s="61"/>
      <c r="J26" s="13"/>
      <c r="K26" s="61"/>
      <c r="L26" s="13"/>
      <c r="M26" s="61"/>
      <c r="N26" s="13"/>
      <c r="O26" s="67"/>
      <c r="P26" s="13"/>
      <c r="Q26" s="76" t="e">
        <f>+ROUNDDOWN(1.16*((VLOOKUP(CONCATENATE(I26,K26,M26),'Referencia Pista'!$D$2:$G$203,4,0)/(VLOOKUP(CONCATENATE(I26,K26,M26),'Referencia Pista'!$D$2:$G$203,3,0)-LN(LN(VLOOKUP(CONCATENATE(I26,K26,M26),'Referencia Pista'!$D$2:$G$203,2,0)/O26))))),2)/86400</f>
        <v>#N/A</v>
      </c>
      <c r="R26" s="15"/>
      <c r="S26" s="73" t="e">
        <f>+ROUNDDOWN(1.16*((VLOOKUP(CONCATENATE(I26,K26,M26),'Referencia Pista'!$D$2:$G$203,4,0)/(VLOOKUP(CONCATENATE(I26,K26,M26),'Referencia Pista'!$D$2:$G$203,3,0)-LN(LN(VLOOKUP(CONCATENATE(I26,K26,M26),'Referencia Pista'!$D$2:$G$203,2,0)/1000))))),2)/86400</f>
        <v>#N/A</v>
      </c>
      <c r="T26" s="13"/>
      <c r="U26" s="13"/>
      <c r="V26" s="13"/>
      <c r="W26" s="13"/>
      <c r="X26" s="13"/>
    </row>
    <row r="27" spans="1:24" ht="14.25" x14ac:dyDescent="0.25">
      <c r="A27" s="13"/>
      <c r="B27" s="37">
        <v>18</v>
      </c>
      <c r="C27" s="55"/>
      <c r="D27" s="51"/>
      <c r="E27" s="51"/>
      <c r="F27" s="51"/>
      <c r="G27" s="56"/>
      <c r="H27" s="30"/>
      <c r="I27" s="61"/>
      <c r="J27" s="13"/>
      <c r="K27" s="61"/>
      <c r="L27" s="13"/>
      <c r="M27" s="61"/>
      <c r="N27" s="13"/>
      <c r="O27" s="67"/>
      <c r="P27" s="13"/>
      <c r="Q27" s="76" t="e">
        <f>+ROUNDDOWN(1.16*((VLOOKUP(CONCATENATE(I27,K27,M27),'Referencia Pista'!$D$2:$G$203,4,0)/(VLOOKUP(CONCATENATE(I27,K27,M27),'Referencia Pista'!$D$2:$G$203,3,0)-LN(LN(VLOOKUP(CONCATENATE(I27,K27,M27),'Referencia Pista'!$D$2:$G$203,2,0)/O27))))),2)/86400</f>
        <v>#N/A</v>
      </c>
      <c r="R27" s="15"/>
      <c r="S27" s="73" t="e">
        <f>+ROUNDDOWN(1.16*((VLOOKUP(CONCATENATE(I27,K27,M27),'Referencia Pista'!$D$2:$G$203,4,0)/(VLOOKUP(CONCATENATE(I27,K27,M27),'Referencia Pista'!$D$2:$G$203,3,0)-LN(LN(VLOOKUP(CONCATENATE(I27,K27,M27),'Referencia Pista'!$D$2:$G$203,2,0)/1000))))),2)/86400</f>
        <v>#N/A</v>
      </c>
      <c r="T27" s="13"/>
      <c r="U27" s="13"/>
      <c r="V27" s="13"/>
      <c r="W27" s="13"/>
      <c r="X27" s="13"/>
    </row>
    <row r="28" spans="1:24" ht="14.25" x14ac:dyDescent="0.25">
      <c r="A28" s="13"/>
      <c r="B28" s="37">
        <v>19</v>
      </c>
      <c r="C28" s="55"/>
      <c r="D28" s="51"/>
      <c r="E28" s="51"/>
      <c r="F28" s="51"/>
      <c r="G28" s="56"/>
      <c r="H28" s="30"/>
      <c r="I28" s="61"/>
      <c r="J28" s="13"/>
      <c r="K28" s="61"/>
      <c r="L28" s="13"/>
      <c r="M28" s="61"/>
      <c r="N28" s="13"/>
      <c r="O28" s="67"/>
      <c r="P28" s="13"/>
      <c r="Q28" s="76" t="e">
        <f>+ROUNDDOWN(1.16*((VLOOKUP(CONCATENATE(I28,K28,M28),'Referencia Pista'!$D$2:$G$203,4,0)/(VLOOKUP(CONCATENATE(I28,K28,M28),'Referencia Pista'!$D$2:$G$203,3,0)-LN(LN(VLOOKUP(CONCATENATE(I28,K28,M28),'Referencia Pista'!$D$2:$G$203,2,0)/O28))))),2)/86400</f>
        <v>#N/A</v>
      </c>
      <c r="R28" s="15"/>
      <c r="S28" s="73" t="e">
        <f>+ROUNDDOWN(1.16*((VLOOKUP(CONCATENATE(I28,K28,M28),'Referencia Pista'!$D$2:$G$203,4,0)/(VLOOKUP(CONCATENATE(I28,K28,M28),'Referencia Pista'!$D$2:$G$203,3,0)-LN(LN(VLOOKUP(CONCATENATE(I28,K28,M28),'Referencia Pista'!$D$2:$G$203,2,0)/1000))))),2)/86400</f>
        <v>#N/A</v>
      </c>
      <c r="T28" s="13"/>
      <c r="U28" s="13"/>
      <c r="V28" s="13"/>
      <c r="W28" s="13"/>
      <c r="X28" s="13"/>
    </row>
    <row r="29" spans="1:24" ht="14.25" x14ac:dyDescent="0.25">
      <c r="A29" s="13"/>
      <c r="B29" s="37">
        <v>20</v>
      </c>
      <c r="C29" s="55"/>
      <c r="D29" s="51"/>
      <c r="E29" s="51"/>
      <c r="F29" s="51"/>
      <c r="G29" s="56"/>
      <c r="H29" s="30"/>
      <c r="I29" s="61"/>
      <c r="J29" s="13"/>
      <c r="K29" s="61"/>
      <c r="L29" s="13"/>
      <c r="M29" s="61"/>
      <c r="N29" s="13"/>
      <c r="O29" s="67"/>
      <c r="P29" s="13"/>
      <c r="Q29" s="76" t="e">
        <f>+ROUNDDOWN(1.16*((VLOOKUP(CONCATENATE(I29,K29,M29),'Referencia Pista'!$D$2:$G$203,4,0)/(VLOOKUP(CONCATENATE(I29,K29,M29),'Referencia Pista'!$D$2:$G$203,3,0)-LN(LN(VLOOKUP(CONCATENATE(I29,K29,M29),'Referencia Pista'!$D$2:$G$203,2,0)/O29))))),2)/86400</f>
        <v>#N/A</v>
      </c>
      <c r="R29" s="15"/>
      <c r="S29" s="73" t="e">
        <f>+ROUNDDOWN(1.16*((VLOOKUP(CONCATENATE(I29,K29,M29),'Referencia Pista'!$D$2:$G$203,4,0)/(VLOOKUP(CONCATENATE(I29,K29,M29),'Referencia Pista'!$D$2:$G$203,3,0)-LN(LN(VLOOKUP(CONCATENATE(I29,K29,M29),'Referencia Pista'!$D$2:$G$203,2,0)/1000))))),2)/86400</f>
        <v>#N/A</v>
      </c>
      <c r="T29" s="13"/>
      <c r="U29" s="13"/>
      <c r="V29" s="13"/>
      <c r="W29" s="13"/>
      <c r="X29" s="13"/>
    </row>
    <row r="30" spans="1:24" ht="14.25" x14ac:dyDescent="0.25">
      <c r="A30" s="13"/>
      <c r="B30" s="37">
        <v>21</v>
      </c>
      <c r="C30" s="55"/>
      <c r="D30" s="51"/>
      <c r="E30" s="51"/>
      <c r="F30" s="51"/>
      <c r="G30" s="56"/>
      <c r="H30" s="30"/>
      <c r="I30" s="61"/>
      <c r="J30" s="13"/>
      <c r="K30" s="61"/>
      <c r="L30" s="13"/>
      <c r="M30" s="61"/>
      <c r="N30" s="13"/>
      <c r="O30" s="67"/>
      <c r="P30" s="13"/>
      <c r="Q30" s="76" t="e">
        <f>+ROUNDDOWN(1.16*((VLOOKUP(CONCATENATE(I30,K30,M30),'Referencia Pista'!$D$2:$G$203,4,0)/(VLOOKUP(CONCATENATE(I30,K30,M30),'Referencia Pista'!$D$2:$G$203,3,0)-LN(LN(VLOOKUP(CONCATENATE(I30,K30,M30),'Referencia Pista'!$D$2:$G$203,2,0)/O30))))),2)/86400</f>
        <v>#N/A</v>
      </c>
      <c r="R30" s="15"/>
      <c r="S30" s="73" t="e">
        <f>+ROUNDDOWN(1.16*((VLOOKUP(CONCATENATE(I30,K30,M30),'Referencia Pista'!$D$2:$G$203,4,0)/(VLOOKUP(CONCATENATE(I30,K30,M30),'Referencia Pista'!$D$2:$G$203,3,0)-LN(LN(VLOOKUP(CONCATENATE(I30,K30,M30),'Referencia Pista'!$D$2:$G$203,2,0)/1000))))),2)/86400</f>
        <v>#N/A</v>
      </c>
      <c r="T30" s="13"/>
      <c r="U30" s="13"/>
      <c r="V30" s="13"/>
      <c r="W30" s="13"/>
      <c r="X30" s="13"/>
    </row>
    <row r="31" spans="1:24" ht="14.25" x14ac:dyDescent="0.25">
      <c r="A31" s="13"/>
      <c r="B31" s="37">
        <v>22</v>
      </c>
      <c r="C31" s="55"/>
      <c r="D31" s="51"/>
      <c r="E31" s="51"/>
      <c r="F31" s="51"/>
      <c r="G31" s="56"/>
      <c r="H31" s="30"/>
      <c r="I31" s="61"/>
      <c r="J31" s="13"/>
      <c r="K31" s="61"/>
      <c r="L31" s="13"/>
      <c r="M31" s="61"/>
      <c r="N31" s="13"/>
      <c r="O31" s="67"/>
      <c r="P31" s="13"/>
      <c r="Q31" s="76" t="e">
        <f>+ROUNDDOWN(1.16*((VLOOKUP(CONCATENATE(I31,K31,M31),'Referencia Pista'!$D$2:$G$203,4,0)/(VLOOKUP(CONCATENATE(I31,K31,M31),'Referencia Pista'!$D$2:$G$203,3,0)-LN(LN(VLOOKUP(CONCATENATE(I31,K31,M31),'Referencia Pista'!$D$2:$G$203,2,0)/O31))))),2)/86400</f>
        <v>#N/A</v>
      </c>
      <c r="R31" s="15"/>
      <c r="S31" s="73" t="e">
        <f>+ROUNDDOWN(1.16*((VLOOKUP(CONCATENATE(I31,K31,M31),'Referencia Pista'!$D$2:$G$203,4,0)/(VLOOKUP(CONCATENATE(I31,K31,M31),'Referencia Pista'!$D$2:$G$203,3,0)-LN(LN(VLOOKUP(CONCATENATE(I31,K31,M31),'Referencia Pista'!$D$2:$G$203,2,0)/1000))))),2)/86400</f>
        <v>#N/A</v>
      </c>
      <c r="T31" s="13"/>
      <c r="U31" s="13"/>
      <c r="V31" s="13"/>
      <c r="W31" s="13"/>
      <c r="X31" s="13"/>
    </row>
    <row r="32" spans="1:24" ht="14.25" x14ac:dyDescent="0.25">
      <c r="A32" s="13"/>
      <c r="B32" s="37">
        <v>23</v>
      </c>
      <c r="C32" s="55"/>
      <c r="D32" s="51"/>
      <c r="E32" s="51"/>
      <c r="F32" s="51"/>
      <c r="G32" s="56"/>
      <c r="H32" s="30"/>
      <c r="I32" s="61"/>
      <c r="J32" s="13"/>
      <c r="K32" s="61"/>
      <c r="L32" s="13"/>
      <c r="M32" s="61"/>
      <c r="N32" s="13"/>
      <c r="O32" s="67"/>
      <c r="P32" s="13"/>
      <c r="Q32" s="76" t="e">
        <f>+ROUNDDOWN(1.16*((VLOOKUP(CONCATENATE(I32,K32,M32),'Referencia Pista'!$D$2:$G$203,4,0)/(VLOOKUP(CONCATENATE(I32,K32,M32),'Referencia Pista'!$D$2:$G$203,3,0)-LN(LN(VLOOKUP(CONCATENATE(I32,K32,M32),'Referencia Pista'!$D$2:$G$203,2,0)/O32))))),2)/86400</f>
        <v>#N/A</v>
      </c>
      <c r="R32" s="15"/>
      <c r="S32" s="73" t="e">
        <f>+ROUNDDOWN(1.16*((VLOOKUP(CONCATENATE(I32,K32,M32),'Referencia Pista'!$D$2:$G$203,4,0)/(VLOOKUP(CONCATENATE(I32,K32,M32),'Referencia Pista'!$D$2:$G$203,3,0)-LN(LN(VLOOKUP(CONCATENATE(I32,K32,M32),'Referencia Pista'!$D$2:$G$203,2,0)/1000))))),2)/86400</f>
        <v>#N/A</v>
      </c>
      <c r="T32" s="13"/>
      <c r="U32" s="13"/>
      <c r="V32" s="13"/>
      <c r="W32" s="13"/>
      <c r="X32" s="13"/>
    </row>
    <row r="33" spans="1:24" ht="14.25" x14ac:dyDescent="0.25">
      <c r="A33" s="13"/>
      <c r="B33" s="37">
        <v>24</v>
      </c>
      <c r="C33" s="55"/>
      <c r="D33" s="51"/>
      <c r="E33" s="51"/>
      <c r="F33" s="51"/>
      <c r="G33" s="56"/>
      <c r="H33" s="30"/>
      <c r="I33" s="61"/>
      <c r="J33" s="13"/>
      <c r="K33" s="61"/>
      <c r="L33" s="13"/>
      <c r="M33" s="61"/>
      <c r="N33" s="13"/>
      <c r="O33" s="67"/>
      <c r="P33" s="13"/>
      <c r="Q33" s="76" t="e">
        <f>+ROUNDDOWN(1.16*((VLOOKUP(CONCATENATE(I33,K33,M33),'Referencia Pista'!$D$2:$G$203,4,0)/(VLOOKUP(CONCATENATE(I33,K33,M33),'Referencia Pista'!$D$2:$G$203,3,0)-LN(LN(VLOOKUP(CONCATENATE(I33,K33,M33),'Referencia Pista'!$D$2:$G$203,2,0)/O33))))),2)/86400</f>
        <v>#N/A</v>
      </c>
      <c r="R33" s="15"/>
      <c r="S33" s="73" t="e">
        <f>+ROUNDDOWN(1.16*((VLOOKUP(CONCATENATE(I33,K33,M33),'Referencia Pista'!$D$2:$G$203,4,0)/(VLOOKUP(CONCATENATE(I33,K33,M33),'Referencia Pista'!$D$2:$G$203,3,0)-LN(LN(VLOOKUP(CONCATENATE(I33,K33,M33),'Referencia Pista'!$D$2:$G$203,2,0)/1000))))),2)/86400</f>
        <v>#N/A</v>
      </c>
      <c r="T33" s="13"/>
      <c r="U33" s="13"/>
      <c r="V33" s="13"/>
      <c r="W33" s="13"/>
      <c r="X33" s="13"/>
    </row>
    <row r="34" spans="1:24" ht="14.25" x14ac:dyDescent="0.25">
      <c r="A34" s="13"/>
      <c r="B34" s="37">
        <v>25</v>
      </c>
      <c r="C34" s="55"/>
      <c r="D34" s="51"/>
      <c r="E34" s="51"/>
      <c r="F34" s="51"/>
      <c r="G34" s="56"/>
      <c r="H34" s="30"/>
      <c r="I34" s="61"/>
      <c r="J34" s="13"/>
      <c r="K34" s="61"/>
      <c r="L34" s="13"/>
      <c r="M34" s="61"/>
      <c r="N34" s="13"/>
      <c r="O34" s="67"/>
      <c r="P34" s="13"/>
      <c r="Q34" s="76" t="e">
        <f>+ROUNDDOWN(1.16*((VLOOKUP(CONCATENATE(I34,K34,M34),'Referencia Pista'!$D$2:$G$203,4,0)/(VLOOKUP(CONCATENATE(I34,K34,M34),'Referencia Pista'!$D$2:$G$203,3,0)-LN(LN(VLOOKUP(CONCATENATE(I34,K34,M34),'Referencia Pista'!$D$2:$G$203,2,0)/O34))))),2)/86400</f>
        <v>#N/A</v>
      </c>
      <c r="R34" s="15"/>
      <c r="S34" s="73" t="e">
        <f>+ROUNDDOWN(1.16*((VLOOKUP(CONCATENATE(I34,K34,M34),'Referencia Pista'!$D$2:$G$203,4,0)/(VLOOKUP(CONCATENATE(I34,K34,M34),'Referencia Pista'!$D$2:$G$203,3,0)-LN(LN(VLOOKUP(CONCATENATE(I34,K34,M34),'Referencia Pista'!$D$2:$G$203,2,0)/1000))))),2)/86400</f>
        <v>#N/A</v>
      </c>
      <c r="T34" s="13"/>
      <c r="U34" s="13"/>
      <c r="V34" s="13"/>
      <c r="W34" s="13"/>
      <c r="X34" s="13"/>
    </row>
    <row r="35" spans="1:24" ht="14.25" x14ac:dyDescent="0.25">
      <c r="A35" s="13"/>
      <c r="B35" s="37">
        <v>26</v>
      </c>
      <c r="C35" s="55"/>
      <c r="D35" s="51"/>
      <c r="E35" s="51"/>
      <c r="F35" s="51"/>
      <c r="G35" s="56"/>
      <c r="H35" s="30"/>
      <c r="I35" s="61"/>
      <c r="J35" s="13"/>
      <c r="K35" s="61"/>
      <c r="L35" s="13"/>
      <c r="M35" s="61"/>
      <c r="N35" s="13"/>
      <c r="O35" s="67"/>
      <c r="P35" s="13"/>
      <c r="Q35" s="76" t="e">
        <f>+ROUNDDOWN(1.16*((VLOOKUP(CONCATENATE(I35,K35,M35),'Referencia Pista'!$D$2:$G$203,4,0)/(VLOOKUP(CONCATENATE(I35,K35,M35),'Referencia Pista'!$D$2:$G$203,3,0)-LN(LN(VLOOKUP(CONCATENATE(I35,K35,M35),'Referencia Pista'!$D$2:$G$203,2,0)/O35))))),2)/86400</f>
        <v>#N/A</v>
      </c>
      <c r="R35" s="15"/>
      <c r="S35" s="73" t="e">
        <f>+ROUNDDOWN(1.16*((VLOOKUP(CONCATENATE(I35,K35,M35),'Referencia Pista'!$D$2:$G$203,4,0)/(VLOOKUP(CONCATENATE(I35,K35,M35),'Referencia Pista'!$D$2:$G$203,3,0)-LN(LN(VLOOKUP(CONCATENATE(I35,K35,M35),'Referencia Pista'!$D$2:$G$203,2,0)/1000))))),2)/86400</f>
        <v>#N/A</v>
      </c>
      <c r="T35" s="13"/>
      <c r="U35" s="13"/>
      <c r="V35" s="13"/>
      <c r="W35" s="13"/>
      <c r="X35" s="13"/>
    </row>
    <row r="36" spans="1:24" ht="14.25" x14ac:dyDescent="0.25">
      <c r="A36" s="13"/>
      <c r="B36" s="37">
        <v>27</v>
      </c>
      <c r="C36" s="55"/>
      <c r="D36" s="51"/>
      <c r="E36" s="51"/>
      <c r="F36" s="51"/>
      <c r="G36" s="56"/>
      <c r="H36" s="30"/>
      <c r="I36" s="61"/>
      <c r="J36" s="13"/>
      <c r="K36" s="61"/>
      <c r="L36" s="13"/>
      <c r="M36" s="61"/>
      <c r="N36" s="13"/>
      <c r="O36" s="67"/>
      <c r="P36" s="13"/>
      <c r="Q36" s="76" t="e">
        <f>+ROUNDDOWN(1.16*((VLOOKUP(CONCATENATE(I36,K36,M36),'Referencia Pista'!$D$2:$G$203,4,0)/(VLOOKUP(CONCATENATE(I36,K36,M36),'Referencia Pista'!$D$2:$G$203,3,0)-LN(LN(VLOOKUP(CONCATENATE(I36,K36,M36),'Referencia Pista'!$D$2:$G$203,2,0)/O36))))),2)/86400</f>
        <v>#N/A</v>
      </c>
      <c r="R36" s="15"/>
      <c r="S36" s="73" t="e">
        <f>+ROUNDDOWN(1.16*((VLOOKUP(CONCATENATE(I36,K36,M36),'Referencia Pista'!$D$2:$G$203,4,0)/(VLOOKUP(CONCATENATE(I36,K36,M36),'Referencia Pista'!$D$2:$G$203,3,0)-LN(LN(VLOOKUP(CONCATENATE(I36,K36,M36),'Referencia Pista'!$D$2:$G$203,2,0)/1000))))),2)/86400</f>
        <v>#N/A</v>
      </c>
      <c r="T36" s="13"/>
      <c r="U36" s="13"/>
      <c r="V36" s="13"/>
      <c r="W36" s="13"/>
      <c r="X36" s="13"/>
    </row>
    <row r="37" spans="1:24" ht="14.25" x14ac:dyDescent="0.25">
      <c r="A37" s="13"/>
      <c r="B37" s="37">
        <v>28</v>
      </c>
      <c r="C37" s="55"/>
      <c r="D37" s="51"/>
      <c r="E37" s="51"/>
      <c r="F37" s="51"/>
      <c r="G37" s="56"/>
      <c r="H37" s="30"/>
      <c r="I37" s="61"/>
      <c r="J37" s="13"/>
      <c r="K37" s="61"/>
      <c r="L37" s="13"/>
      <c r="M37" s="61"/>
      <c r="N37" s="13"/>
      <c r="O37" s="67"/>
      <c r="P37" s="13"/>
      <c r="Q37" s="76" t="e">
        <f>+ROUNDDOWN(1.16*((VLOOKUP(CONCATENATE(I37,K37,M37),'Referencia Pista'!$D$2:$G$203,4,0)/(VLOOKUP(CONCATENATE(I37,K37,M37),'Referencia Pista'!$D$2:$G$203,3,0)-LN(LN(VLOOKUP(CONCATENATE(I37,K37,M37),'Referencia Pista'!$D$2:$G$203,2,0)/O37))))),2)/86400</f>
        <v>#N/A</v>
      </c>
      <c r="R37" s="15"/>
      <c r="S37" s="73" t="e">
        <f>+ROUNDDOWN(1.16*((VLOOKUP(CONCATENATE(I37,K37,M37),'Referencia Pista'!$D$2:$G$203,4,0)/(VLOOKUP(CONCATENATE(I37,K37,M37),'Referencia Pista'!$D$2:$G$203,3,0)-LN(LN(VLOOKUP(CONCATENATE(I37,K37,M37),'Referencia Pista'!$D$2:$G$203,2,0)/1000))))),2)/86400</f>
        <v>#N/A</v>
      </c>
      <c r="T37" s="13"/>
      <c r="U37" s="13"/>
      <c r="V37" s="13"/>
      <c r="W37" s="13"/>
      <c r="X37" s="13"/>
    </row>
    <row r="38" spans="1:24" ht="14.25" x14ac:dyDescent="0.25">
      <c r="A38" s="13"/>
      <c r="B38" s="37">
        <v>29</v>
      </c>
      <c r="C38" s="55"/>
      <c r="D38" s="51"/>
      <c r="E38" s="51"/>
      <c r="F38" s="51"/>
      <c r="G38" s="56"/>
      <c r="H38" s="30"/>
      <c r="I38" s="61"/>
      <c r="J38" s="13"/>
      <c r="K38" s="61"/>
      <c r="L38" s="13"/>
      <c r="M38" s="61"/>
      <c r="N38" s="13"/>
      <c r="O38" s="67"/>
      <c r="P38" s="13"/>
      <c r="Q38" s="76" t="e">
        <f>+ROUNDDOWN(1.16*((VLOOKUP(CONCATENATE(I38,K38,M38),'Referencia Pista'!$D$2:$G$203,4,0)/(VLOOKUP(CONCATENATE(I38,K38,M38),'Referencia Pista'!$D$2:$G$203,3,0)-LN(LN(VLOOKUP(CONCATENATE(I38,K38,M38),'Referencia Pista'!$D$2:$G$203,2,0)/O38))))),2)/86400</f>
        <v>#N/A</v>
      </c>
      <c r="R38" s="15"/>
      <c r="S38" s="73" t="e">
        <f>+ROUNDDOWN(1.16*((VLOOKUP(CONCATENATE(I38,K38,M38),'Referencia Pista'!$D$2:$G$203,4,0)/(VLOOKUP(CONCATENATE(I38,K38,M38),'Referencia Pista'!$D$2:$G$203,3,0)-LN(LN(VLOOKUP(CONCATENATE(I38,K38,M38),'Referencia Pista'!$D$2:$G$203,2,0)/1000))))),2)/86400</f>
        <v>#N/A</v>
      </c>
      <c r="T38" s="13"/>
      <c r="U38" s="13"/>
      <c r="V38" s="13"/>
      <c r="W38" s="13"/>
      <c r="X38" s="13"/>
    </row>
    <row r="39" spans="1:24" ht="14.25" x14ac:dyDescent="0.25">
      <c r="A39" s="13"/>
      <c r="B39" s="37">
        <v>30</v>
      </c>
      <c r="C39" s="55"/>
      <c r="D39" s="51"/>
      <c r="E39" s="51"/>
      <c r="F39" s="51"/>
      <c r="G39" s="56"/>
      <c r="H39" s="30"/>
      <c r="I39" s="61"/>
      <c r="J39" s="13"/>
      <c r="K39" s="61"/>
      <c r="L39" s="13"/>
      <c r="M39" s="61"/>
      <c r="N39" s="13"/>
      <c r="O39" s="67"/>
      <c r="P39" s="13"/>
      <c r="Q39" s="76" t="e">
        <f>+ROUNDDOWN(1.16*((VLOOKUP(CONCATENATE(I39,K39,M39),'Referencia Pista'!$D$2:$G$203,4,0)/(VLOOKUP(CONCATENATE(I39,K39,M39),'Referencia Pista'!$D$2:$G$203,3,0)-LN(LN(VLOOKUP(CONCATENATE(I39,K39,M39),'Referencia Pista'!$D$2:$G$203,2,0)/O39))))),2)/86400</f>
        <v>#N/A</v>
      </c>
      <c r="R39" s="15"/>
      <c r="S39" s="73" t="e">
        <f>+ROUNDDOWN(1.16*((VLOOKUP(CONCATENATE(I39,K39,M39),'Referencia Pista'!$D$2:$G$203,4,0)/(VLOOKUP(CONCATENATE(I39,K39,M39),'Referencia Pista'!$D$2:$G$203,3,0)-LN(LN(VLOOKUP(CONCATENATE(I39,K39,M39),'Referencia Pista'!$D$2:$G$203,2,0)/1000))))),2)/86400</f>
        <v>#N/A</v>
      </c>
      <c r="T39" s="13"/>
      <c r="U39" s="13"/>
      <c r="V39" s="13"/>
      <c r="W39" s="13"/>
      <c r="X39" s="13"/>
    </row>
    <row r="40" spans="1:24" ht="14.25" x14ac:dyDescent="0.25">
      <c r="A40" s="13"/>
      <c r="B40" s="37">
        <v>31</v>
      </c>
      <c r="C40" s="55"/>
      <c r="D40" s="51"/>
      <c r="E40" s="51"/>
      <c r="F40" s="51"/>
      <c r="G40" s="56"/>
      <c r="H40" s="30"/>
      <c r="I40" s="61"/>
      <c r="J40" s="13"/>
      <c r="K40" s="61"/>
      <c r="L40" s="13"/>
      <c r="M40" s="61"/>
      <c r="N40" s="13"/>
      <c r="O40" s="67"/>
      <c r="P40" s="13"/>
      <c r="Q40" s="76" t="e">
        <f>+ROUNDDOWN(1.16*((VLOOKUP(CONCATENATE(I40,K40,M40),'Referencia Pista'!$D$2:$G$203,4,0)/(VLOOKUP(CONCATENATE(I40,K40,M40),'Referencia Pista'!$D$2:$G$203,3,0)-LN(LN(VLOOKUP(CONCATENATE(I40,K40,M40),'Referencia Pista'!$D$2:$G$203,2,0)/O40))))),2)/86400</f>
        <v>#N/A</v>
      </c>
      <c r="R40" s="15"/>
      <c r="S40" s="73" t="e">
        <f>+ROUNDDOWN(1.16*((VLOOKUP(CONCATENATE(I40,K40,M40),'Referencia Pista'!$D$2:$G$203,4,0)/(VLOOKUP(CONCATENATE(I40,K40,M40),'Referencia Pista'!$D$2:$G$203,3,0)-LN(LN(VLOOKUP(CONCATENATE(I40,K40,M40),'Referencia Pista'!$D$2:$G$203,2,0)/1000))))),2)/86400</f>
        <v>#N/A</v>
      </c>
      <c r="T40" s="13"/>
      <c r="U40" s="13"/>
      <c r="V40" s="13"/>
      <c r="W40" s="13"/>
      <c r="X40" s="13"/>
    </row>
    <row r="41" spans="1:24" ht="14.25" x14ac:dyDescent="0.25">
      <c r="A41" s="13"/>
      <c r="B41" s="37">
        <v>32</v>
      </c>
      <c r="C41" s="55"/>
      <c r="D41" s="51"/>
      <c r="E41" s="51"/>
      <c r="F41" s="51"/>
      <c r="G41" s="56"/>
      <c r="H41" s="30"/>
      <c r="I41" s="61"/>
      <c r="J41" s="13"/>
      <c r="K41" s="61"/>
      <c r="L41" s="13"/>
      <c r="M41" s="61"/>
      <c r="N41" s="13"/>
      <c r="O41" s="67"/>
      <c r="P41" s="13"/>
      <c r="Q41" s="76" t="e">
        <f>+ROUNDDOWN(1.16*((VLOOKUP(CONCATENATE(I41,K41,M41),'Referencia Pista'!$D$2:$G$203,4,0)/(VLOOKUP(CONCATENATE(I41,K41,M41),'Referencia Pista'!$D$2:$G$203,3,0)-LN(LN(VLOOKUP(CONCATENATE(I41,K41,M41),'Referencia Pista'!$D$2:$G$203,2,0)/O41))))),2)/86400</f>
        <v>#N/A</v>
      </c>
      <c r="R41" s="15"/>
      <c r="S41" s="73" t="e">
        <f>+ROUNDDOWN(1.16*((VLOOKUP(CONCATENATE(I41,K41,M41),'Referencia Pista'!$D$2:$G$203,4,0)/(VLOOKUP(CONCATENATE(I41,K41,M41),'Referencia Pista'!$D$2:$G$203,3,0)-LN(LN(VLOOKUP(CONCATENATE(I41,K41,M41),'Referencia Pista'!$D$2:$G$203,2,0)/1000))))),2)/86400</f>
        <v>#N/A</v>
      </c>
      <c r="T41" s="13"/>
      <c r="U41" s="13"/>
      <c r="V41" s="13"/>
      <c r="W41" s="13"/>
      <c r="X41" s="13"/>
    </row>
    <row r="42" spans="1:24" ht="14.25" x14ac:dyDescent="0.25">
      <c r="A42" s="13"/>
      <c r="B42" s="37">
        <v>33</v>
      </c>
      <c r="C42" s="55"/>
      <c r="D42" s="51"/>
      <c r="E42" s="51"/>
      <c r="F42" s="51"/>
      <c r="G42" s="56"/>
      <c r="H42" s="30"/>
      <c r="I42" s="61"/>
      <c r="J42" s="13"/>
      <c r="K42" s="61"/>
      <c r="L42" s="13"/>
      <c r="M42" s="61"/>
      <c r="N42" s="13"/>
      <c r="O42" s="67"/>
      <c r="P42" s="13"/>
      <c r="Q42" s="76" t="e">
        <f>+ROUNDDOWN(1.16*((VLOOKUP(CONCATENATE(I42,K42,M42),'Referencia Pista'!$D$2:$G$203,4,0)/(VLOOKUP(CONCATENATE(I42,K42,M42),'Referencia Pista'!$D$2:$G$203,3,0)-LN(LN(VLOOKUP(CONCATENATE(I42,K42,M42),'Referencia Pista'!$D$2:$G$203,2,0)/O42))))),2)/86400</f>
        <v>#N/A</v>
      </c>
      <c r="R42" s="15"/>
      <c r="S42" s="73" t="e">
        <f>+ROUNDDOWN(1.16*((VLOOKUP(CONCATENATE(I42,K42,M42),'Referencia Pista'!$D$2:$G$203,4,0)/(VLOOKUP(CONCATENATE(I42,K42,M42),'Referencia Pista'!$D$2:$G$203,3,0)-LN(LN(VLOOKUP(CONCATENATE(I42,K42,M42),'Referencia Pista'!$D$2:$G$203,2,0)/1000))))),2)/86400</f>
        <v>#N/A</v>
      </c>
      <c r="T42" s="13"/>
      <c r="U42" s="13"/>
      <c r="V42" s="13"/>
      <c r="W42" s="13"/>
      <c r="X42" s="13"/>
    </row>
    <row r="43" spans="1:24" ht="14.25" x14ac:dyDescent="0.25">
      <c r="A43" s="13"/>
      <c r="B43" s="37">
        <v>34</v>
      </c>
      <c r="C43" s="55"/>
      <c r="D43" s="51"/>
      <c r="E43" s="51"/>
      <c r="F43" s="51"/>
      <c r="G43" s="56"/>
      <c r="H43" s="30"/>
      <c r="I43" s="61"/>
      <c r="J43" s="13"/>
      <c r="K43" s="61"/>
      <c r="L43" s="13"/>
      <c r="M43" s="61"/>
      <c r="N43" s="13"/>
      <c r="O43" s="67"/>
      <c r="P43" s="13"/>
      <c r="Q43" s="76" t="e">
        <f>+ROUNDDOWN(1.16*((VLOOKUP(CONCATENATE(I43,K43,M43),'Referencia Pista'!$D$2:$G$203,4,0)/(VLOOKUP(CONCATENATE(I43,K43,M43),'Referencia Pista'!$D$2:$G$203,3,0)-LN(LN(VLOOKUP(CONCATENATE(I43,K43,M43),'Referencia Pista'!$D$2:$G$203,2,0)/O43))))),2)/86400</f>
        <v>#N/A</v>
      </c>
      <c r="R43" s="15"/>
      <c r="S43" s="73" t="e">
        <f>+ROUNDDOWN(1.16*((VLOOKUP(CONCATENATE(I43,K43,M43),'Referencia Pista'!$D$2:$G$203,4,0)/(VLOOKUP(CONCATENATE(I43,K43,M43),'Referencia Pista'!$D$2:$G$203,3,0)-LN(LN(VLOOKUP(CONCATENATE(I43,K43,M43),'Referencia Pista'!$D$2:$G$203,2,0)/1000))))),2)/86400</f>
        <v>#N/A</v>
      </c>
      <c r="T43" s="13"/>
      <c r="U43" s="13"/>
      <c r="V43" s="13"/>
      <c r="W43" s="13"/>
      <c r="X43" s="13"/>
    </row>
    <row r="44" spans="1:24" ht="14.25" x14ac:dyDescent="0.25">
      <c r="A44" s="13"/>
      <c r="B44" s="37">
        <v>35</v>
      </c>
      <c r="C44" s="55"/>
      <c r="D44" s="51"/>
      <c r="E44" s="51"/>
      <c r="F44" s="51"/>
      <c r="G44" s="56"/>
      <c r="H44" s="30"/>
      <c r="I44" s="61"/>
      <c r="J44" s="13"/>
      <c r="K44" s="61"/>
      <c r="L44" s="13"/>
      <c r="M44" s="61"/>
      <c r="N44" s="13"/>
      <c r="O44" s="67"/>
      <c r="P44" s="13"/>
      <c r="Q44" s="76" t="e">
        <f>+ROUNDDOWN(1.16*((VLOOKUP(CONCATENATE(I44,K44,M44),'Referencia Pista'!$D$2:$G$203,4,0)/(VLOOKUP(CONCATENATE(I44,K44,M44),'Referencia Pista'!$D$2:$G$203,3,0)-LN(LN(VLOOKUP(CONCATENATE(I44,K44,M44),'Referencia Pista'!$D$2:$G$203,2,0)/O44))))),2)/86400</f>
        <v>#N/A</v>
      </c>
      <c r="R44" s="15"/>
      <c r="S44" s="73" t="e">
        <f>+ROUNDDOWN(1.16*((VLOOKUP(CONCATENATE(I44,K44,M44),'Referencia Pista'!$D$2:$G$203,4,0)/(VLOOKUP(CONCATENATE(I44,K44,M44),'Referencia Pista'!$D$2:$G$203,3,0)-LN(LN(VLOOKUP(CONCATENATE(I44,K44,M44),'Referencia Pista'!$D$2:$G$203,2,0)/1000))))),2)/86400</f>
        <v>#N/A</v>
      </c>
      <c r="T44" s="13"/>
      <c r="U44" s="13"/>
      <c r="V44" s="13"/>
      <c r="W44" s="13"/>
      <c r="X44" s="13"/>
    </row>
    <row r="45" spans="1:24" ht="14.25" x14ac:dyDescent="0.25">
      <c r="A45" s="13"/>
      <c r="B45" s="37">
        <v>36</v>
      </c>
      <c r="C45" s="55"/>
      <c r="D45" s="51"/>
      <c r="E45" s="51"/>
      <c r="F45" s="51"/>
      <c r="G45" s="56"/>
      <c r="H45" s="30"/>
      <c r="I45" s="61"/>
      <c r="J45" s="13"/>
      <c r="K45" s="61"/>
      <c r="L45" s="13"/>
      <c r="M45" s="61"/>
      <c r="N45" s="13"/>
      <c r="O45" s="67"/>
      <c r="P45" s="13"/>
      <c r="Q45" s="76" t="e">
        <f>+ROUNDDOWN(1.16*((VLOOKUP(CONCATENATE(I45,K45,M45),'Referencia Pista'!$D$2:$G$203,4,0)/(VLOOKUP(CONCATENATE(I45,K45,M45),'Referencia Pista'!$D$2:$G$203,3,0)-LN(LN(VLOOKUP(CONCATENATE(I45,K45,M45),'Referencia Pista'!$D$2:$G$203,2,0)/O45))))),2)/86400</f>
        <v>#N/A</v>
      </c>
      <c r="R45" s="15"/>
      <c r="S45" s="73" t="e">
        <f>+ROUNDDOWN(1.16*((VLOOKUP(CONCATENATE(I45,K45,M45),'Referencia Pista'!$D$2:$G$203,4,0)/(VLOOKUP(CONCATENATE(I45,K45,M45),'Referencia Pista'!$D$2:$G$203,3,0)-LN(LN(VLOOKUP(CONCATENATE(I45,K45,M45),'Referencia Pista'!$D$2:$G$203,2,0)/1000))))),2)/86400</f>
        <v>#N/A</v>
      </c>
      <c r="T45" s="13"/>
      <c r="U45" s="13"/>
      <c r="V45" s="13"/>
      <c r="W45" s="13"/>
      <c r="X45" s="13"/>
    </row>
    <row r="46" spans="1:24" ht="14.25" x14ac:dyDescent="0.25">
      <c r="A46" s="13"/>
      <c r="B46" s="37">
        <v>37</v>
      </c>
      <c r="C46" s="55"/>
      <c r="D46" s="51"/>
      <c r="E46" s="51"/>
      <c r="F46" s="51"/>
      <c r="G46" s="56"/>
      <c r="H46" s="30"/>
      <c r="I46" s="61"/>
      <c r="J46" s="13"/>
      <c r="K46" s="61"/>
      <c r="L46" s="13"/>
      <c r="M46" s="61"/>
      <c r="N46" s="13"/>
      <c r="O46" s="67"/>
      <c r="P46" s="13"/>
      <c r="Q46" s="76" t="e">
        <f>+ROUNDDOWN(1.16*((VLOOKUP(CONCATENATE(I46,K46,M46),'Referencia Pista'!$D$2:$G$203,4,0)/(VLOOKUP(CONCATENATE(I46,K46,M46),'Referencia Pista'!$D$2:$G$203,3,0)-LN(LN(VLOOKUP(CONCATENATE(I46,K46,M46),'Referencia Pista'!$D$2:$G$203,2,0)/O46))))),2)/86400</f>
        <v>#N/A</v>
      </c>
      <c r="R46" s="15"/>
      <c r="S46" s="73" t="e">
        <f>+ROUNDDOWN(1.16*((VLOOKUP(CONCATENATE(I46,K46,M46),'Referencia Pista'!$D$2:$G$203,4,0)/(VLOOKUP(CONCATENATE(I46,K46,M46),'Referencia Pista'!$D$2:$G$203,3,0)-LN(LN(VLOOKUP(CONCATENATE(I46,K46,M46),'Referencia Pista'!$D$2:$G$203,2,0)/1000))))),2)/86400</f>
        <v>#N/A</v>
      </c>
      <c r="T46" s="13"/>
      <c r="U46" s="13"/>
      <c r="V46" s="13"/>
      <c r="W46" s="13"/>
      <c r="X46" s="13"/>
    </row>
    <row r="47" spans="1:24" ht="14.25" x14ac:dyDescent="0.25">
      <c r="A47" s="13"/>
      <c r="B47" s="37">
        <v>38</v>
      </c>
      <c r="C47" s="55"/>
      <c r="D47" s="51"/>
      <c r="E47" s="51"/>
      <c r="F47" s="51"/>
      <c r="G47" s="56"/>
      <c r="H47" s="30"/>
      <c r="I47" s="61"/>
      <c r="J47" s="13"/>
      <c r="K47" s="61"/>
      <c r="L47" s="13"/>
      <c r="M47" s="61"/>
      <c r="N47" s="13"/>
      <c r="O47" s="67"/>
      <c r="P47" s="13"/>
      <c r="Q47" s="76" t="e">
        <f>+ROUNDDOWN(1.16*((VLOOKUP(CONCATENATE(I47,K47,M47),'Referencia Pista'!$D$2:$G$203,4,0)/(VLOOKUP(CONCATENATE(I47,K47,M47),'Referencia Pista'!$D$2:$G$203,3,0)-LN(LN(VLOOKUP(CONCATENATE(I47,K47,M47),'Referencia Pista'!$D$2:$G$203,2,0)/O47))))),2)/86400</f>
        <v>#N/A</v>
      </c>
      <c r="R47" s="15"/>
      <c r="S47" s="73" t="e">
        <f>+ROUNDDOWN(1.16*((VLOOKUP(CONCATENATE(I47,K47,M47),'Referencia Pista'!$D$2:$G$203,4,0)/(VLOOKUP(CONCATENATE(I47,K47,M47),'Referencia Pista'!$D$2:$G$203,3,0)-LN(LN(VLOOKUP(CONCATENATE(I47,K47,M47),'Referencia Pista'!$D$2:$G$203,2,0)/1000))))),2)/86400</f>
        <v>#N/A</v>
      </c>
      <c r="T47" s="13"/>
      <c r="U47" s="13"/>
      <c r="V47" s="13"/>
      <c r="W47" s="13"/>
      <c r="X47" s="13"/>
    </row>
    <row r="48" spans="1:24" ht="14.25" x14ac:dyDescent="0.25">
      <c r="A48" s="13"/>
      <c r="B48" s="37">
        <v>39</v>
      </c>
      <c r="C48" s="55"/>
      <c r="D48" s="51"/>
      <c r="E48" s="51"/>
      <c r="F48" s="51"/>
      <c r="G48" s="56"/>
      <c r="H48" s="30"/>
      <c r="I48" s="61"/>
      <c r="J48" s="13"/>
      <c r="K48" s="61"/>
      <c r="L48" s="13"/>
      <c r="M48" s="61"/>
      <c r="N48" s="13"/>
      <c r="O48" s="67"/>
      <c r="P48" s="13"/>
      <c r="Q48" s="76" t="e">
        <f>+ROUNDDOWN(1.16*((VLOOKUP(CONCATENATE(I48,K48,M48),'Referencia Pista'!$D$2:$G$203,4,0)/(VLOOKUP(CONCATENATE(I48,K48,M48),'Referencia Pista'!$D$2:$G$203,3,0)-LN(LN(VLOOKUP(CONCATENATE(I48,K48,M48),'Referencia Pista'!$D$2:$G$203,2,0)/O48))))),2)/86400</f>
        <v>#N/A</v>
      </c>
      <c r="R48" s="15"/>
      <c r="S48" s="73" t="e">
        <f>+ROUNDDOWN(1.16*((VLOOKUP(CONCATENATE(I48,K48,M48),'Referencia Pista'!$D$2:$G$203,4,0)/(VLOOKUP(CONCATENATE(I48,K48,M48),'Referencia Pista'!$D$2:$G$203,3,0)-LN(LN(VLOOKUP(CONCATENATE(I48,K48,M48),'Referencia Pista'!$D$2:$G$203,2,0)/1000))))),2)/86400</f>
        <v>#N/A</v>
      </c>
      <c r="T48" s="13"/>
      <c r="U48" s="13"/>
      <c r="V48" s="13"/>
      <c r="W48" s="13"/>
      <c r="X48" s="13"/>
    </row>
    <row r="49" spans="1:24" ht="14.25" x14ac:dyDescent="0.25">
      <c r="A49" s="13"/>
      <c r="B49" s="37">
        <v>40</v>
      </c>
      <c r="C49" s="55"/>
      <c r="D49" s="51"/>
      <c r="E49" s="51"/>
      <c r="F49" s="51"/>
      <c r="G49" s="56"/>
      <c r="H49" s="30"/>
      <c r="I49" s="61"/>
      <c r="J49" s="13"/>
      <c r="K49" s="61"/>
      <c r="L49" s="13"/>
      <c r="M49" s="61"/>
      <c r="N49" s="13"/>
      <c r="O49" s="67"/>
      <c r="P49" s="13"/>
      <c r="Q49" s="76" t="e">
        <f>+ROUNDDOWN(1.16*((VLOOKUP(CONCATENATE(I49,K49,M49),'Referencia Pista'!$D$2:$G$203,4,0)/(VLOOKUP(CONCATENATE(I49,K49,M49),'Referencia Pista'!$D$2:$G$203,3,0)-LN(LN(VLOOKUP(CONCATENATE(I49,K49,M49),'Referencia Pista'!$D$2:$G$203,2,0)/O49))))),2)/86400</f>
        <v>#N/A</v>
      </c>
      <c r="R49" s="15"/>
      <c r="S49" s="73" t="e">
        <f>+ROUNDDOWN(1.16*((VLOOKUP(CONCATENATE(I49,K49,M49),'Referencia Pista'!$D$2:$G$203,4,0)/(VLOOKUP(CONCATENATE(I49,K49,M49),'Referencia Pista'!$D$2:$G$203,3,0)-LN(LN(VLOOKUP(CONCATENATE(I49,K49,M49),'Referencia Pista'!$D$2:$G$203,2,0)/1000))))),2)/86400</f>
        <v>#N/A</v>
      </c>
      <c r="T49" s="13"/>
      <c r="U49" s="13"/>
      <c r="V49" s="13"/>
      <c r="W49" s="13"/>
      <c r="X49" s="13"/>
    </row>
    <row r="50" spans="1:24" ht="14.25" x14ac:dyDescent="0.25">
      <c r="A50" s="13"/>
      <c r="B50" s="37">
        <v>41</v>
      </c>
      <c r="C50" s="55"/>
      <c r="D50" s="51"/>
      <c r="E50" s="51"/>
      <c r="F50" s="51"/>
      <c r="G50" s="56"/>
      <c r="H50" s="30"/>
      <c r="I50" s="61"/>
      <c r="J50" s="13"/>
      <c r="K50" s="61"/>
      <c r="L50" s="13"/>
      <c r="M50" s="61"/>
      <c r="N50" s="13"/>
      <c r="O50" s="67"/>
      <c r="P50" s="13"/>
      <c r="Q50" s="76" t="e">
        <f>+ROUNDDOWN(1.16*((VLOOKUP(CONCATENATE(I50,K50,M50),'Referencia Pista'!$D$2:$G$203,4,0)/(VLOOKUP(CONCATENATE(I50,K50,M50),'Referencia Pista'!$D$2:$G$203,3,0)-LN(LN(VLOOKUP(CONCATENATE(I50,K50,M50),'Referencia Pista'!$D$2:$G$203,2,0)/O50))))),2)/86400</f>
        <v>#N/A</v>
      </c>
      <c r="R50" s="15"/>
      <c r="S50" s="73" t="e">
        <f>+ROUNDDOWN(1.16*((VLOOKUP(CONCATENATE(I50,K50,M50),'Referencia Pista'!$D$2:$G$203,4,0)/(VLOOKUP(CONCATENATE(I50,K50,M50),'Referencia Pista'!$D$2:$G$203,3,0)-LN(LN(VLOOKUP(CONCATENATE(I50,K50,M50),'Referencia Pista'!$D$2:$G$203,2,0)/1000))))),2)/86400</f>
        <v>#N/A</v>
      </c>
      <c r="T50" s="13"/>
      <c r="U50" s="13"/>
      <c r="V50" s="13"/>
      <c r="W50" s="13"/>
      <c r="X50" s="13"/>
    </row>
    <row r="51" spans="1:24" ht="14.25" x14ac:dyDescent="0.25">
      <c r="A51" s="13"/>
      <c r="B51" s="37">
        <v>42</v>
      </c>
      <c r="C51" s="55"/>
      <c r="D51" s="51"/>
      <c r="E51" s="51"/>
      <c r="F51" s="51"/>
      <c r="G51" s="56"/>
      <c r="H51" s="30"/>
      <c r="I51" s="61"/>
      <c r="J51" s="13"/>
      <c r="K51" s="61"/>
      <c r="L51" s="13"/>
      <c r="M51" s="61"/>
      <c r="N51" s="13"/>
      <c r="O51" s="67"/>
      <c r="P51" s="13"/>
      <c r="Q51" s="76" t="e">
        <f>+ROUNDDOWN(1.16*((VLOOKUP(CONCATENATE(I51,K51,M51),'Referencia Pista'!$D$2:$G$203,4,0)/(VLOOKUP(CONCATENATE(I51,K51,M51),'Referencia Pista'!$D$2:$G$203,3,0)-LN(LN(VLOOKUP(CONCATENATE(I51,K51,M51),'Referencia Pista'!$D$2:$G$203,2,0)/O51))))),2)/86400</f>
        <v>#N/A</v>
      </c>
      <c r="R51" s="15"/>
      <c r="S51" s="73" t="e">
        <f>+ROUNDDOWN(1.16*((VLOOKUP(CONCATENATE(I51,K51,M51),'Referencia Pista'!$D$2:$G$203,4,0)/(VLOOKUP(CONCATENATE(I51,K51,M51),'Referencia Pista'!$D$2:$G$203,3,0)-LN(LN(VLOOKUP(CONCATENATE(I51,K51,M51),'Referencia Pista'!$D$2:$G$203,2,0)/1000))))),2)/86400</f>
        <v>#N/A</v>
      </c>
      <c r="T51" s="13"/>
      <c r="U51" s="13"/>
      <c r="V51" s="13"/>
      <c r="W51" s="13"/>
      <c r="X51" s="13"/>
    </row>
    <row r="52" spans="1:24" ht="14.25" x14ac:dyDescent="0.25">
      <c r="A52" s="13"/>
      <c r="B52" s="37">
        <v>43</v>
      </c>
      <c r="C52" s="55"/>
      <c r="D52" s="51"/>
      <c r="E52" s="51"/>
      <c r="F52" s="51"/>
      <c r="G52" s="56"/>
      <c r="H52" s="30"/>
      <c r="I52" s="61"/>
      <c r="J52" s="13"/>
      <c r="K52" s="61"/>
      <c r="L52" s="13"/>
      <c r="M52" s="61"/>
      <c r="N52" s="13"/>
      <c r="O52" s="67"/>
      <c r="P52" s="13"/>
      <c r="Q52" s="76" t="e">
        <f>+ROUNDDOWN(1.16*((VLOOKUP(CONCATENATE(I52,K52,M52),'Referencia Pista'!$D$2:$G$203,4,0)/(VLOOKUP(CONCATENATE(I52,K52,M52),'Referencia Pista'!$D$2:$G$203,3,0)-LN(LN(VLOOKUP(CONCATENATE(I52,K52,M52),'Referencia Pista'!$D$2:$G$203,2,0)/O52))))),2)/86400</f>
        <v>#N/A</v>
      </c>
      <c r="R52" s="15"/>
      <c r="S52" s="73" t="e">
        <f>+ROUNDDOWN(1.16*((VLOOKUP(CONCATENATE(I52,K52,M52),'Referencia Pista'!$D$2:$G$203,4,0)/(VLOOKUP(CONCATENATE(I52,K52,M52),'Referencia Pista'!$D$2:$G$203,3,0)-LN(LN(VLOOKUP(CONCATENATE(I52,K52,M52),'Referencia Pista'!$D$2:$G$203,2,0)/1000))))),2)/86400</f>
        <v>#N/A</v>
      </c>
      <c r="T52" s="13"/>
      <c r="U52" s="13"/>
      <c r="V52" s="13"/>
      <c r="W52" s="13"/>
      <c r="X52" s="13"/>
    </row>
    <row r="53" spans="1:24" ht="14.25" x14ac:dyDescent="0.25">
      <c r="A53" s="13"/>
      <c r="B53" s="37">
        <v>44</v>
      </c>
      <c r="C53" s="55"/>
      <c r="D53" s="51"/>
      <c r="E53" s="51"/>
      <c r="F53" s="51"/>
      <c r="G53" s="56"/>
      <c r="H53" s="30"/>
      <c r="I53" s="61"/>
      <c r="J53" s="13"/>
      <c r="K53" s="61"/>
      <c r="L53" s="13"/>
      <c r="M53" s="61"/>
      <c r="N53" s="13"/>
      <c r="O53" s="67"/>
      <c r="P53" s="13"/>
      <c r="Q53" s="76" t="e">
        <f>+ROUNDDOWN(1.16*((VLOOKUP(CONCATENATE(I53,K53,M53),'Referencia Pista'!$D$2:$G$203,4,0)/(VLOOKUP(CONCATENATE(I53,K53,M53),'Referencia Pista'!$D$2:$G$203,3,0)-LN(LN(VLOOKUP(CONCATENATE(I53,K53,M53),'Referencia Pista'!$D$2:$G$203,2,0)/O53))))),2)/86400</f>
        <v>#N/A</v>
      </c>
      <c r="R53" s="15"/>
      <c r="S53" s="73" t="e">
        <f>+ROUNDDOWN(1.16*((VLOOKUP(CONCATENATE(I53,K53,M53),'Referencia Pista'!$D$2:$G$203,4,0)/(VLOOKUP(CONCATENATE(I53,K53,M53),'Referencia Pista'!$D$2:$G$203,3,0)-LN(LN(VLOOKUP(CONCATENATE(I53,K53,M53),'Referencia Pista'!$D$2:$G$203,2,0)/1000))))),2)/86400</f>
        <v>#N/A</v>
      </c>
      <c r="T53" s="13"/>
      <c r="U53" s="13"/>
      <c r="V53" s="13"/>
      <c r="W53" s="13"/>
      <c r="X53" s="13"/>
    </row>
    <row r="54" spans="1:24" ht="14.25" x14ac:dyDescent="0.25">
      <c r="A54" s="13"/>
      <c r="B54" s="37">
        <v>45</v>
      </c>
      <c r="C54" s="55"/>
      <c r="D54" s="51"/>
      <c r="E54" s="51"/>
      <c r="F54" s="51"/>
      <c r="G54" s="56"/>
      <c r="H54" s="30"/>
      <c r="I54" s="61"/>
      <c r="J54" s="13"/>
      <c r="K54" s="61"/>
      <c r="L54" s="13"/>
      <c r="M54" s="61"/>
      <c r="N54" s="13"/>
      <c r="O54" s="67"/>
      <c r="P54" s="13"/>
      <c r="Q54" s="76" t="e">
        <f>+ROUNDDOWN(1.16*((VLOOKUP(CONCATENATE(I54,K54,M54),'Referencia Pista'!$D$2:$G$203,4,0)/(VLOOKUP(CONCATENATE(I54,K54,M54),'Referencia Pista'!$D$2:$G$203,3,0)-LN(LN(VLOOKUP(CONCATENATE(I54,K54,M54),'Referencia Pista'!$D$2:$G$203,2,0)/O54))))),2)/86400</f>
        <v>#N/A</v>
      </c>
      <c r="R54" s="15"/>
      <c r="S54" s="73" t="e">
        <f>+ROUNDDOWN(1.16*((VLOOKUP(CONCATENATE(I54,K54,M54),'Referencia Pista'!$D$2:$G$203,4,0)/(VLOOKUP(CONCATENATE(I54,K54,M54),'Referencia Pista'!$D$2:$G$203,3,0)-LN(LN(VLOOKUP(CONCATENATE(I54,K54,M54),'Referencia Pista'!$D$2:$G$203,2,0)/1000))))),2)/86400</f>
        <v>#N/A</v>
      </c>
      <c r="T54" s="13"/>
      <c r="U54" s="13"/>
      <c r="V54" s="13"/>
      <c r="W54" s="13"/>
      <c r="X54" s="13"/>
    </row>
    <row r="55" spans="1:24" ht="14.25" x14ac:dyDescent="0.25">
      <c r="A55" s="13"/>
      <c r="B55" s="37">
        <v>46</v>
      </c>
      <c r="C55" s="55"/>
      <c r="D55" s="51"/>
      <c r="E55" s="51"/>
      <c r="F55" s="51"/>
      <c r="G55" s="56"/>
      <c r="H55" s="30"/>
      <c r="I55" s="61"/>
      <c r="J55" s="13"/>
      <c r="K55" s="61"/>
      <c r="L55" s="13"/>
      <c r="M55" s="61"/>
      <c r="N55" s="13"/>
      <c r="O55" s="67"/>
      <c r="P55" s="13"/>
      <c r="Q55" s="76" t="e">
        <f>+ROUNDDOWN(1.16*((VLOOKUP(CONCATENATE(I55,K55,M55),'Referencia Pista'!$D$2:$G$203,4,0)/(VLOOKUP(CONCATENATE(I55,K55,M55),'Referencia Pista'!$D$2:$G$203,3,0)-LN(LN(VLOOKUP(CONCATENATE(I55,K55,M55),'Referencia Pista'!$D$2:$G$203,2,0)/O55))))),2)/86400</f>
        <v>#N/A</v>
      </c>
      <c r="R55" s="15"/>
      <c r="S55" s="73" t="e">
        <f>+ROUNDDOWN(1.16*((VLOOKUP(CONCATENATE(I55,K55,M55),'Referencia Pista'!$D$2:$G$203,4,0)/(VLOOKUP(CONCATENATE(I55,K55,M55),'Referencia Pista'!$D$2:$G$203,3,0)-LN(LN(VLOOKUP(CONCATENATE(I55,K55,M55),'Referencia Pista'!$D$2:$G$203,2,0)/1000))))),2)/86400</f>
        <v>#N/A</v>
      </c>
      <c r="T55" s="13"/>
      <c r="U55" s="13"/>
      <c r="V55" s="13"/>
      <c r="W55" s="13"/>
      <c r="X55" s="13"/>
    </row>
    <row r="56" spans="1:24" ht="14.25" x14ac:dyDescent="0.25">
      <c r="A56" s="13"/>
      <c r="B56" s="37">
        <v>47</v>
      </c>
      <c r="C56" s="55"/>
      <c r="D56" s="51"/>
      <c r="E56" s="51"/>
      <c r="F56" s="51"/>
      <c r="G56" s="56"/>
      <c r="H56" s="30"/>
      <c r="I56" s="61"/>
      <c r="J56" s="13"/>
      <c r="K56" s="61"/>
      <c r="L56" s="13"/>
      <c r="M56" s="61"/>
      <c r="N56" s="13"/>
      <c r="O56" s="67"/>
      <c r="P56" s="13"/>
      <c r="Q56" s="76" t="e">
        <f>+ROUNDDOWN(1.16*((VLOOKUP(CONCATENATE(I56,K56,M56),'Referencia Pista'!$D$2:$G$203,4,0)/(VLOOKUP(CONCATENATE(I56,K56,M56),'Referencia Pista'!$D$2:$G$203,3,0)-LN(LN(VLOOKUP(CONCATENATE(I56,K56,M56),'Referencia Pista'!$D$2:$G$203,2,0)/O56))))),2)/86400</f>
        <v>#N/A</v>
      </c>
      <c r="R56" s="15"/>
      <c r="S56" s="73" t="e">
        <f>+ROUNDDOWN(1.16*((VLOOKUP(CONCATENATE(I56,K56,M56),'Referencia Pista'!$D$2:$G$203,4,0)/(VLOOKUP(CONCATENATE(I56,K56,M56),'Referencia Pista'!$D$2:$G$203,3,0)-LN(LN(VLOOKUP(CONCATENATE(I56,K56,M56),'Referencia Pista'!$D$2:$G$203,2,0)/1000))))),2)/86400</f>
        <v>#N/A</v>
      </c>
      <c r="T56" s="13"/>
      <c r="U56" s="13"/>
      <c r="V56" s="13"/>
      <c r="W56" s="13"/>
      <c r="X56" s="13"/>
    </row>
    <row r="57" spans="1:24" ht="14.25" x14ac:dyDescent="0.25">
      <c r="A57" s="13"/>
      <c r="B57" s="37">
        <v>48</v>
      </c>
      <c r="C57" s="55"/>
      <c r="D57" s="51"/>
      <c r="E57" s="51"/>
      <c r="F57" s="51"/>
      <c r="G57" s="56"/>
      <c r="H57" s="30"/>
      <c r="I57" s="61"/>
      <c r="J57" s="13"/>
      <c r="K57" s="61"/>
      <c r="L57" s="13"/>
      <c r="M57" s="61"/>
      <c r="N57" s="13"/>
      <c r="O57" s="67"/>
      <c r="P57" s="13"/>
      <c r="Q57" s="76" t="e">
        <f>+ROUNDDOWN(1.16*((VLOOKUP(CONCATENATE(I57,K57,M57),'Referencia Pista'!$D$2:$G$203,4,0)/(VLOOKUP(CONCATENATE(I57,K57,M57),'Referencia Pista'!$D$2:$G$203,3,0)-LN(LN(VLOOKUP(CONCATENATE(I57,K57,M57),'Referencia Pista'!$D$2:$G$203,2,0)/O57))))),2)/86400</f>
        <v>#N/A</v>
      </c>
      <c r="R57" s="15"/>
      <c r="S57" s="73" t="e">
        <f>+ROUNDDOWN(1.16*((VLOOKUP(CONCATENATE(I57,K57,M57),'Referencia Pista'!$D$2:$G$203,4,0)/(VLOOKUP(CONCATENATE(I57,K57,M57),'Referencia Pista'!$D$2:$G$203,3,0)-LN(LN(VLOOKUP(CONCATENATE(I57,K57,M57),'Referencia Pista'!$D$2:$G$203,2,0)/1000))))),2)/86400</f>
        <v>#N/A</v>
      </c>
      <c r="T57" s="13"/>
      <c r="U57" s="13"/>
      <c r="V57" s="13"/>
      <c r="W57" s="13"/>
      <c r="X57" s="13"/>
    </row>
    <row r="58" spans="1:24" ht="14.25" x14ac:dyDescent="0.25">
      <c r="A58" s="13"/>
      <c r="B58" s="37">
        <v>49</v>
      </c>
      <c r="C58" s="55"/>
      <c r="D58" s="51"/>
      <c r="E58" s="51"/>
      <c r="F58" s="51"/>
      <c r="G58" s="56"/>
      <c r="H58" s="30"/>
      <c r="I58" s="61"/>
      <c r="J58" s="13"/>
      <c r="K58" s="61"/>
      <c r="L58" s="13"/>
      <c r="M58" s="61"/>
      <c r="N58" s="13"/>
      <c r="O58" s="67"/>
      <c r="P58" s="13"/>
      <c r="Q58" s="76" t="e">
        <f>+ROUNDDOWN(1.16*((VLOOKUP(CONCATENATE(I58,K58,M58),'Referencia Pista'!$D$2:$G$203,4,0)/(VLOOKUP(CONCATENATE(I58,K58,M58),'Referencia Pista'!$D$2:$G$203,3,0)-LN(LN(VLOOKUP(CONCATENATE(I58,K58,M58),'Referencia Pista'!$D$2:$G$203,2,0)/O58))))),2)/86400</f>
        <v>#N/A</v>
      </c>
      <c r="R58" s="15"/>
      <c r="S58" s="73" t="e">
        <f>+ROUNDDOWN(1.16*((VLOOKUP(CONCATENATE(I58,K58,M58),'Referencia Pista'!$D$2:$G$203,4,0)/(VLOOKUP(CONCATENATE(I58,K58,M58),'Referencia Pista'!$D$2:$G$203,3,0)-LN(LN(VLOOKUP(CONCATENATE(I58,K58,M58),'Referencia Pista'!$D$2:$G$203,2,0)/1000))))),2)/86400</f>
        <v>#N/A</v>
      </c>
      <c r="T58" s="13"/>
      <c r="U58" s="13"/>
      <c r="V58" s="13"/>
      <c r="W58" s="13"/>
      <c r="X58" s="13"/>
    </row>
    <row r="59" spans="1:24" ht="15" thickBot="1" x14ac:dyDescent="0.3">
      <c r="A59" s="13"/>
      <c r="B59" s="37">
        <v>50</v>
      </c>
      <c r="C59" s="57"/>
      <c r="D59" s="58"/>
      <c r="E59" s="58"/>
      <c r="F59" s="58"/>
      <c r="G59" s="59"/>
      <c r="H59" s="30"/>
      <c r="I59" s="62"/>
      <c r="J59" s="13"/>
      <c r="K59" s="62"/>
      <c r="L59" s="13"/>
      <c r="M59" s="62"/>
      <c r="N59" s="13"/>
      <c r="O59" s="68"/>
      <c r="P59" s="13"/>
      <c r="Q59" s="77" t="e">
        <f>+ROUNDDOWN(1.16*((VLOOKUP(CONCATENATE(I59,K59,M59),'Referencia Pista'!$D$2:$G$203,4,0)/(VLOOKUP(CONCATENATE(I59,K59,M59),'Referencia Pista'!$D$2:$G$203,3,0)-LN(LN(VLOOKUP(CONCATENATE(I59,K59,M59),'Referencia Pista'!$D$2:$G$203,2,0)/O59))))),2)/86400</f>
        <v>#N/A</v>
      </c>
      <c r="R59" s="15"/>
      <c r="S59" s="74" t="e">
        <f>+ROUNDDOWN(1.16*((VLOOKUP(CONCATENATE(I59,K59,M59),'Referencia Pista'!$D$2:$G$203,4,0)/(VLOOKUP(CONCATENATE(I59,K59,M59),'Referencia Pista'!$D$2:$G$203,3,0)-LN(LN(VLOOKUP(CONCATENATE(I59,K59,M59),'Referencia Pista'!$D$2:$G$203,2,0)/1000))))),2)/86400</f>
        <v>#N/A</v>
      </c>
      <c r="T59" s="13"/>
      <c r="U59" s="13"/>
      <c r="V59" s="13"/>
      <c r="W59" s="13"/>
      <c r="X59" s="13"/>
    </row>
    <row r="60" spans="1:24" s="11" customFormat="1" ht="14.2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ht="14.25" hidden="1" x14ac:dyDescent="0.25"/>
    <row r="62" spans="1:24" ht="14.25" hidden="1" x14ac:dyDescent="0.25"/>
    <row r="63" spans="1:24" ht="14.25" hidden="1" x14ac:dyDescent="0.25"/>
    <row r="64" spans="1:24" ht="14.25" hidden="1" x14ac:dyDescent="0.25"/>
    <row r="65" ht="14.25" hidden="1" x14ac:dyDescent="0.25"/>
    <row r="66" ht="14.25" hidden="1" x14ac:dyDescent="0.25"/>
    <row r="67" ht="14.25" hidden="1" x14ac:dyDescent="0.25"/>
    <row r="68" ht="14.25" hidden="1" x14ac:dyDescent="0.25"/>
    <row r="69" ht="14.25" hidden="1" x14ac:dyDescent="0.25"/>
    <row r="70" ht="14.25" hidden="1" x14ac:dyDescent="0.25"/>
    <row r="71" ht="14.25" hidden="1" x14ac:dyDescent="0.25"/>
    <row r="72" ht="14.25" hidden="1" x14ac:dyDescent="0.25"/>
    <row r="73" ht="14.25" hidden="1" x14ac:dyDescent="0.25"/>
    <row r="74" ht="14.25" hidden="1" x14ac:dyDescent="0.25"/>
    <row r="75" ht="14.25" hidden="1" x14ac:dyDescent="0.25"/>
    <row r="76" ht="14.25" hidden="1" x14ac:dyDescent="0.25"/>
    <row r="77" ht="14.25" hidden="1" x14ac:dyDescent="0.25"/>
    <row r="78" ht="14.25" hidden="1" x14ac:dyDescent="0.25"/>
    <row r="79" ht="14.25" hidden="1" x14ac:dyDescent="0.25"/>
    <row r="80" ht="14.25" hidden="1" x14ac:dyDescent="0.25"/>
    <row r="81" ht="14.25" hidden="1" x14ac:dyDescent="0.25"/>
    <row r="82" ht="14.25" hidden="1" x14ac:dyDescent="0.25"/>
    <row r="83" ht="14.25" hidden="1" x14ac:dyDescent="0.25"/>
    <row r="84" ht="14.25" hidden="1" x14ac:dyDescent="0.25"/>
    <row r="85" ht="14.25" hidden="1" x14ac:dyDescent="0.25"/>
    <row r="86" ht="14.25" hidden="1" x14ac:dyDescent="0.25"/>
    <row r="87" ht="14.25" hidden="1" x14ac:dyDescent="0.25"/>
    <row r="88" ht="14.25" hidden="1" x14ac:dyDescent="0.25"/>
    <row r="89" ht="14.25" hidden="1" x14ac:dyDescent="0.25"/>
    <row r="90" ht="14.25" hidden="1" x14ac:dyDescent="0.25"/>
    <row r="91" ht="14.25" hidden="1" x14ac:dyDescent="0.25"/>
    <row r="92" ht="14.25" hidden="1" x14ac:dyDescent="0.25"/>
    <row r="93" ht="14.25" hidden="1" x14ac:dyDescent="0.25"/>
    <row r="94" ht="14.25" hidden="1" x14ac:dyDescent="0.25"/>
    <row r="95" ht="14.25" hidden="1" x14ac:dyDescent="0.25"/>
    <row r="96" ht="14.25" hidden="1" x14ac:dyDescent="0.25"/>
    <row r="97" ht="14.25" hidden="1" x14ac:dyDescent="0.25"/>
    <row r="98" ht="14.25" hidden="1" x14ac:dyDescent="0.25"/>
    <row r="99" ht="14.25" hidden="1" x14ac:dyDescent="0.25"/>
    <row r="100" ht="14.25" hidden="1" x14ac:dyDescent="0.25"/>
    <row r="101" ht="14.25" hidden="1" x14ac:dyDescent="0.25"/>
    <row r="102" ht="14.25" hidden="1" x14ac:dyDescent="0.25"/>
    <row r="103" ht="14.25" hidden="1" x14ac:dyDescent="0.25"/>
    <row r="104" ht="14.25" hidden="1" x14ac:dyDescent="0.25"/>
    <row r="105" ht="14.25" hidden="1" x14ac:dyDescent="0.25"/>
    <row r="106" ht="14.25" hidden="1" x14ac:dyDescent="0.25"/>
    <row r="107" ht="14.25" hidden="1" x14ac:dyDescent="0.25"/>
    <row r="108" ht="14.25" hidden="1" x14ac:dyDescent="0.25"/>
    <row r="109" ht="14.25" hidden="1" x14ac:dyDescent="0.25"/>
    <row r="110" ht="14.25" hidden="1" x14ac:dyDescent="0.25"/>
    <row r="111" ht="14.25" hidden="1" x14ac:dyDescent="0.25"/>
    <row r="112" ht="14.25" hidden="1" x14ac:dyDescent="0.25"/>
    <row r="113" ht="14.25" hidden="1" x14ac:dyDescent="0.25"/>
    <row r="114" ht="14.25" hidden="1" x14ac:dyDescent="0.25"/>
    <row r="115" ht="14.25" hidden="1" x14ac:dyDescent="0.25"/>
    <row r="116" ht="14.25" hidden="1" x14ac:dyDescent="0.25"/>
    <row r="117" ht="14.25" hidden="1" x14ac:dyDescent="0.25"/>
    <row r="118" ht="14.25" hidden="1" x14ac:dyDescent="0.25"/>
    <row r="119" ht="14.25" hidden="1" x14ac:dyDescent="0.25"/>
    <row r="120" ht="14.25" hidden="1" x14ac:dyDescent="0.25"/>
    <row r="121" ht="14.25" hidden="1" x14ac:dyDescent="0.25"/>
    <row r="122" ht="14.25" hidden="1" x14ac:dyDescent="0.25"/>
    <row r="123" ht="14.25" hidden="1" x14ac:dyDescent="0.25"/>
    <row r="124" ht="14.25" hidden="1" x14ac:dyDescent="0.25"/>
    <row r="125" ht="14.25" hidden="1" x14ac:dyDescent="0.25"/>
    <row r="126" ht="14.25" hidden="1" x14ac:dyDescent="0.25"/>
    <row r="127" ht="14.25" hidden="1" x14ac:dyDescent="0.25"/>
    <row r="128" ht="14.25" hidden="1" x14ac:dyDescent="0.25"/>
    <row r="129" ht="14.25" hidden="1" x14ac:dyDescent="0.25"/>
    <row r="130" ht="14.25" hidden="1" x14ac:dyDescent="0.25"/>
    <row r="131" ht="14.25" hidden="1" x14ac:dyDescent="0.25"/>
    <row r="132" ht="14.25" hidden="1" x14ac:dyDescent="0.25"/>
    <row r="133" ht="14.25" hidden="1" x14ac:dyDescent="0.25"/>
    <row r="134" ht="14.25" hidden="1" x14ac:dyDescent="0.25"/>
    <row r="135" ht="14.25" hidden="1" x14ac:dyDescent="0.25"/>
    <row r="136" ht="14.25" hidden="1" x14ac:dyDescent="0.25"/>
    <row r="137" ht="14.25" hidden="1" x14ac:dyDescent="0.25"/>
    <row r="138" ht="14.25" hidden="1" x14ac:dyDescent="0.25"/>
    <row r="139" ht="14.25" hidden="1" x14ac:dyDescent="0.25"/>
    <row r="140" ht="14.25" hidden="1" x14ac:dyDescent="0.25"/>
    <row r="141" ht="14.25" hidden="1" x14ac:dyDescent="0.25"/>
    <row r="142" ht="14.25" hidden="1" x14ac:dyDescent="0.25"/>
    <row r="143" ht="14.25" hidden="1" x14ac:dyDescent="0.25"/>
    <row r="144" ht="14.25" hidden="1" x14ac:dyDescent="0.25"/>
    <row r="145" ht="14.25" hidden="1" x14ac:dyDescent="0.25"/>
    <row r="146" ht="14.25" hidden="1" x14ac:dyDescent="0.25"/>
    <row r="147" ht="14.25" hidden="1" x14ac:dyDescent="0.25"/>
    <row r="148" ht="14.25" hidden="1" x14ac:dyDescent="0.25"/>
    <row r="149" ht="14.25" hidden="1" x14ac:dyDescent="0.25"/>
    <row r="150" ht="14.25" hidden="1" x14ac:dyDescent="0.25"/>
    <row r="151" ht="14.25" hidden="1" x14ac:dyDescent="0.25"/>
    <row r="152" ht="14.25" hidden="1" x14ac:dyDescent="0.25"/>
    <row r="153" ht="14.25" hidden="1" x14ac:dyDescent="0.25"/>
    <row r="154" ht="14.25" hidden="1" x14ac:dyDescent="0.25"/>
    <row r="155" ht="14.25" hidden="1" x14ac:dyDescent="0.25"/>
    <row r="156" ht="14.25" hidden="1" x14ac:dyDescent="0.25"/>
    <row r="157" ht="14.25" hidden="1" x14ac:dyDescent="0.25"/>
    <row r="158" ht="14.25" hidden="1" x14ac:dyDescent="0.25"/>
    <row r="159" ht="14.25" hidden="1" x14ac:dyDescent="0.25"/>
    <row r="160" ht="14.25" hidden="1" x14ac:dyDescent="0.25"/>
    <row r="161" ht="14.25" hidden="1" x14ac:dyDescent="0.25"/>
    <row r="162" ht="14.25" hidden="1" x14ac:dyDescent="0.25"/>
    <row r="163" ht="14.25" hidden="1" x14ac:dyDescent="0.25"/>
    <row r="164" ht="14.25" hidden="1" x14ac:dyDescent="0.25"/>
    <row r="165" ht="14.25" hidden="1" x14ac:dyDescent="0.25"/>
    <row r="166" ht="14.25" hidden="1" x14ac:dyDescent="0.25"/>
    <row r="167" ht="14.25" hidden="1" x14ac:dyDescent="0.25"/>
    <row r="168" ht="14.25" hidden="1" x14ac:dyDescent="0.25"/>
    <row r="169" ht="14.25" hidden="1" x14ac:dyDescent="0.25"/>
    <row r="170" ht="14.25" hidden="1" x14ac:dyDescent="0.25"/>
    <row r="171" ht="14.25" hidden="1" x14ac:dyDescent="0.25"/>
    <row r="172" ht="14.25" hidden="1" x14ac:dyDescent="0.25"/>
    <row r="173" ht="14.25" hidden="1" x14ac:dyDescent="0.25"/>
    <row r="174" ht="14.25" hidden="1" x14ac:dyDescent="0.25"/>
    <row r="175" ht="14.25" hidden="1" x14ac:dyDescent="0.25"/>
    <row r="176" ht="14.25" hidden="1" x14ac:dyDescent="0.25"/>
    <row r="177" ht="14.25" hidden="1" x14ac:dyDescent="0.25"/>
    <row r="178" ht="14.25" hidden="1" x14ac:dyDescent="0.25"/>
    <row r="179" ht="14.25" hidden="1" x14ac:dyDescent="0.25"/>
    <row r="180" ht="14.25" hidden="1" x14ac:dyDescent="0.25"/>
    <row r="181" ht="14.25" hidden="1" x14ac:dyDescent="0.25"/>
    <row r="182" ht="14.25" hidden="1" x14ac:dyDescent="0.25"/>
    <row r="183" ht="14.25" hidden="1" x14ac:dyDescent="0.25"/>
    <row r="184" ht="14.25" hidden="1" x14ac:dyDescent="0.25"/>
    <row r="185" ht="14.25" hidden="1" x14ac:dyDescent="0.25"/>
    <row r="186" ht="14.25" hidden="1" x14ac:dyDescent="0.25"/>
    <row r="187" ht="14.25" hidden="1" x14ac:dyDescent="0.25"/>
    <row r="188" ht="14.25" hidden="1" x14ac:dyDescent="0.25"/>
    <row r="189" ht="14.25" hidden="1" x14ac:dyDescent="0.25"/>
    <row r="190" ht="14.25" hidden="1" x14ac:dyDescent="0.25"/>
    <row r="191" ht="14.25" hidden="1" x14ac:dyDescent="0.25"/>
    <row r="192" ht="14.25" hidden="1" x14ac:dyDescent="0.25"/>
    <row r="193" ht="14.25" hidden="1" x14ac:dyDescent="0.25"/>
    <row r="194" ht="14.25" hidden="1" x14ac:dyDescent="0.25"/>
    <row r="195" ht="14.25" hidden="1" x14ac:dyDescent="0.25"/>
    <row r="196" ht="14.25" hidden="1" x14ac:dyDescent="0.25"/>
    <row r="197" ht="14.25" hidden="1" x14ac:dyDescent="0.25"/>
    <row r="198" ht="14.25" hidden="1" x14ac:dyDescent="0.25"/>
    <row r="199" ht="14.25" hidden="1" x14ac:dyDescent="0.25"/>
    <row r="200" ht="14.25" hidden="1" x14ac:dyDescent="0.25"/>
    <row r="201" ht="14.25" hidden="1" x14ac:dyDescent="0.25"/>
    <row r="202" ht="14.25" hidden="1" x14ac:dyDescent="0.25"/>
    <row r="203" ht="14.25" hidden="1" x14ac:dyDescent="0.25"/>
    <row r="204" ht="14.25" hidden="1" x14ac:dyDescent="0.25"/>
    <row r="205" ht="14.25" hidden="1" x14ac:dyDescent="0.25"/>
    <row r="206" ht="14.25" hidden="1" x14ac:dyDescent="0.25"/>
    <row r="207" ht="14.25" hidden="1" x14ac:dyDescent="0.25"/>
    <row r="208" ht="14.25" hidden="1" x14ac:dyDescent="0.25"/>
    <row r="209" ht="14.25" hidden="1" x14ac:dyDescent="0.25"/>
    <row r="210" ht="14.25" hidden="1" x14ac:dyDescent="0.25"/>
    <row r="211" ht="14.25" hidden="1" x14ac:dyDescent="0.25"/>
    <row r="212" ht="14.25" hidden="1" x14ac:dyDescent="0.25"/>
    <row r="213" ht="14.25" hidden="1" x14ac:dyDescent="0.25"/>
    <row r="214" ht="14.25" hidden="1" x14ac:dyDescent="0.25"/>
    <row r="215" ht="14.25" hidden="1" x14ac:dyDescent="0.25"/>
    <row r="216" ht="14.25" hidden="1" x14ac:dyDescent="0.25"/>
    <row r="217" ht="14.25" hidden="1" x14ac:dyDescent="0.25"/>
    <row r="218" ht="14.25" hidden="1" x14ac:dyDescent="0.25"/>
    <row r="219" ht="14.25" hidden="1" x14ac:dyDescent="0.25"/>
    <row r="220" ht="14.25" hidden="1" x14ac:dyDescent="0.25"/>
    <row r="221" ht="14.25" hidden="1" x14ac:dyDescent="0.25"/>
    <row r="222" ht="14.25" hidden="1" x14ac:dyDescent="0.25"/>
    <row r="223" ht="14.25" hidden="1" x14ac:dyDescent="0.25"/>
    <row r="224" ht="14.25" hidden="1" x14ac:dyDescent="0.25"/>
    <row r="225" ht="14.25" hidden="1" x14ac:dyDescent="0.25"/>
    <row r="226" ht="14.25" hidden="1" x14ac:dyDescent="0.25"/>
    <row r="227" ht="14.25" hidden="1" x14ac:dyDescent="0.25"/>
    <row r="228" ht="14.25" hidden="1" x14ac:dyDescent="0.25"/>
    <row r="229" ht="14.25" hidden="1" x14ac:dyDescent="0.25"/>
    <row r="230" ht="14.25" hidden="1" x14ac:dyDescent="0.25"/>
    <row r="231" ht="14.25" hidden="1" x14ac:dyDescent="0.25"/>
    <row r="232" ht="14.25" hidden="1" x14ac:dyDescent="0.25"/>
    <row r="233" ht="14.25" hidden="1" x14ac:dyDescent="0.25"/>
    <row r="234" ht="14.25" hidden="1" x14ac:dyDescent="0.25"/>
    <row r="235" ht="14.25" hidden="1" x14ac:dyDescent="0.25"/>
    <row r="236" ht="14.25" hidden="1" x14ac:dyDescent="0.25"/>
    <row r="237" ht="14.25" hidden="1" x14ac:dyDescent="0.25"/>
    <row r="238" ht="14.25" hidden="1" x14ac:dyDescent="0.25"/>
    <row r="239" ht="14.25" hidden="1" x14ac:dyDescent="0.25"/>
    <row r="240" ht="14.25" hidden="1" x14ac:dyDescent="0.25"/>
    <row r="241" ht="14.25" hidden="1" x14ac:dyDescent="0.25"/>
    <row r="242" ht="14.25" hidden="1" x14ac:dyDescent="0.25"/>
    <row r="243" ht="14.25" hidden="1" x14ac:dyDescent="0.25"/>
    <row r="244" ht="14.25" hidden="1" x14ac:dyDescent="0.25"/>
    <row r="245" ht="14.25" hidden="1" x14ac:dyDescent="0.25"/>
    <row r="246" ht="14.25" hidden="1" x14ac:dyDescent="0.25"/>
    <row r="247" ht="14.25" hidden="1" x14ac:dyDescent="0.25"/>
    <row r="248" ht="14.25" hidden="1" x14ac:dyDescent="0.25"/>
    <row r="249" ht="14.25" hidden="1" x14ac:dyDescent="0.25"/>
    <row r="250" ht="14.25" hidden="1" x14ac:dyDescent="0.25"/>
    <row r="251" ht="14.25" hidden="1" x14ac:dyDescent="0.25"/>
    <row r="252" ht="14.25" hidden="1" x14ac:dyDescent="0.25"/>
    <row r="253" ht="14.25" hidden="1" x14ac:dyDescent="0.25"/>
    <row r="254" ht="14.25" hidden="1" x14ac:dyDescent="0.25"/>
    <row r="255" ht="14.25" hidden="1" x14ac:dyDescent="0.25"/>
    <row r="256" ht="14.25" hidden="1" x14ac:dyDescent="0.25"/>
    <row r="257" ht="14.25" hidden="1" x14ac:dyDescent="0.25"/>
    <row r="258" ht="14.25" hidden="1" x14ac:dyDescent="0.25"/>
    <row r="259" ht="14.25" hidden="1" x14ac:dyDescent="0.25"/>
    <row r="260" ht="14.25" hidden="1" x14ac:dyDescent="0.25"/>
    <row r="261" ht="14.25" hidden="1" x14ac:dyDescent="0.25"/>
    <row r="262" ht="14.25" hidden="1" x14ac:dyDescent="0.25"/>
    <row r="263" ht="14.25" hidden="1" x14ac:dyDescent="0.25"/>
    <row r="264" ht="14.25" hidden="1" x14ac:dyDescent="0.25"/>
    <row r="265" ht="14.25" hidden="1" x14ac:dyDescent="0.25"/>
    <row r="266" ht="14.25" hidden="1" x14ac:dyDescent="0.25"/>
    <row r="267" ht="14.25" hidden="1" x14ac:dyDescent="0.25"/>
    <row r="268" ht="14.25" hidden="1" x14ac:dyDescent="0.25"/>
    <row r="269" ht="14.25" hidden="1" x14ac:dyDescent="0.25"/>
    <row r="270" ht="14.25" hidden="1" x14ac:dyDescent="0.25"/>
    <row r="271" ht="14.25" hidden="1" x14ac:dyDescent="0.25"/>
    <row r="272" ht="14.25" hidden="1" x14ac:dyDescent="0.25"/>
    <row r="273" ht="14.25" hidden="1" x14ac:dyDescent="0.25"/>
    <row r="274" ht="14.25" hidden="1" x14ac:dyDescent="0.25"/>
    <row r="275" ht="14.25" hidden="1" x14ac:dyDescent="0.25"/>
    <row r="276" ht="14.25" hidden="1" x14ac:dyDescent="0.25"/>
    <row r="277" ht="14.25" hidden="1" x14ac:dyDescent="0.25"/>
    <row r="278" ht="14.25" hidden="1" x14ac:dyDescent="0.25"/>
    <row r="279" ht="14.25" hidden="1" x14ac:dyDescent="0.25"/>
    <row r="280" ht="14.25" hidden="1" x14ac:dyDescent="0.25"/>
    <row r="281" ht="14.25" hidden="1" x14ac:dyDescent="0.25"/>
    <row r="282" ht="14.25" hidden="1" x14ac:dyDescent="0.25"/>
    <row r="283" ht="14.25" hidden="1" x14ac:dyDescent="0.25"/>
    <row r="284" ht="14.25" hidden="1" x14ac:dyDescent="0.25"/>
    <row r="285" ht="14.25" hidden="1" x14ac:dyDescent="0.25"/>
    <row r="286" ht="14.25" hidden="1" x14ac:dyDescent="0.25"/>
    <row r="287" ht="14.25" hidden="1" x14ac:dyDescent="0.25"/>
    <row r="288" ht="14.25" hidden="1" x14ac:dyDescent="0.25"/>
    <row r="289" ht="14.25" hidden="1" x14ac:dyDescent="0.25"/>
    <row r="290" ht="14.25" hidden="1" x14ac:dyDescent="0.25"/>
    <row r="291" ht="14.25" hidden="1" x14ac:dyDescent="0.25"/>
    <row r="292" ht="14.25" hidden="1" x14ac:dyDescent="0.25"/>
    <row r="293" ht="14.25" hidden="1" x14ac:dyDescent="0.25"/>
    <row r="294" ht="14.25" hidden="1" x14ac:dyDescent="0.25"/>
    <row r="295" ht="14.25" hidden="1" x14ac:dyDescent="0.25"/>
    <row r="296" ht="14.25" hidden="1" x14ac:dyDescent="0.25"/>
    <row r="297" ht="14.25" hidden="1" x14ac:dyDescent="0.25"/>
    <row r="298" ht="14.25" hidden="1" x14ac:dyDescent="0.25"/>
    <row r="299" ht="14.25" hidden="1" x14ac:dyDescent="0.25"/>
    <row r="300" ht="14.25" hidden="1" x14ac:dyDescent="0.25"/>
    <row r="301" ht="14.25" hidden="1" x14ac:dyDescent="0.25"/>
    <row r="302" ht="14.25" hidden="1" x14ac:dyDescent="0.25"/>
    <row r="303" ht="14.25" hidden="1" x14ac:dyDescent="0.25"/>
    <row r="304" ht="14.25" hidden="1" x14ac:dyDescent="0.25"/>
    <row r="305" ht="14.25" hidden="1" x14ac:dyDescent="0.25"/>
    <row r="306" ht="14.25" hidden="1" x14ac:dyDescent="0.25"/>
    <row r="307" ht="14.25" hidden="1" x14ac:dyDescent="0.25"/>
    <row r="308" ht="14.25" hidden="1" x14ac:dyDescent="0.25"/>
    <row r="309" ht="14.25" hidden="1" x14ac:dyDescent="0.25"/>
    <row r="310" ht="14.25" hidden="1" x14ac:dyDescent="0.25"/>
    <row r="311" ht="14.25" hidden="1" x14ac:dyDescent="0.25"/>
    <row r="312" ht="14.25" hidden="1" x14ac:dyDescent="0.25"/>
    <row r="313" ht="14.25" hidden="1" x14ac:dyDescent="0.25"/>
    <row r="314" ht="14.25" hidden="1" x14ac:dyDescent="0.25"/>
    <row r="315" ht="14.25" hidden="1" x14ac:dyDescent="0.25"/>
    <row r="316" ht="14.25" hidden="1" x14ac:dyDescent="0.25"/>
    <row r="317" ht="14.25" hidden="1" x14ac:dyDescent="0.25"/>
    <row r="318" ht="14.25" hidden="1" x14ac:dyDescent="0.25"/>
    <row r="319" ht="14.25" hidden="1" x14ac:dyDescent="0.25"/>
    <row r="320" ht="14.25" hidden="1" x14ac:dyDescent="0.25"/>
    <row r="321" ht="14.25" hidden="1" x14ac:dyDescent="0.25"/>
    <row r="322" ht="14.25" hidden="1" x14ac:dyDescent="0.25"/>
    <row r="323" ht="14.25" hidden="1" x14ac:dyDescent="0.25"/>
    <row r="324" ht="14.25" hidden="1" x14ac:dyDescent="0.25"/>
    <row r="325" ht="14.25" hidden="1" x14ac:dyDescent="0.25"/>
    <row r="326" ht="14.25" hidden="1" x14ac:dyDescent="0.25"/>
    <row r="327" ht="14.25" hidden="1" x14ac:dyDescent="0.25"/>
    <row r="328" ht="14.25" hidden="1" x14ac:dyDescent="0.25"/>
    <row r="329" ht="14.25" hidden="1" x14ac:dyDescent="0.25"/>
    <row r="330" ht="14.25" hidden="1" x14ac:dyDescent="0.25"/>
    <row r="331" ht="14.25" hidden="1" x14ac:dyDescent="0.25"/>
    <row r="332" ht="14.25" hidden="1" x14ac:dyDescent="0.25"/>
    <row r="333" ht="14.25" hidden="1" x14ac:dyDescent="0.25"/>
    <row r="334" ht="14.25" hidden="1" x14ac:dyDescent="0.25"/>
    <row r="335" ht="14.25" hidden="1" x14ac:dyDescent="0.25"/>
    <row r="336" ht="14.25" hidden="1" x14ac:dyDescent="0.25"/>
    <row r="337" ht="14.25" hidden="1" x14ac:dyDescent="0.25"/>
    <row r="338" ht="14.25" hidden="1" x14ac:dyDescent="0.25"/>
    <row r="339" ht="14.25" hidden="1" x14ac:dyDescent="0.25"/>
    <row r="340" ht="14.25" hidden="1" x14ac:dyDescent="0.25"/>
    <row r="341" ht="14.25" hidden="1" x14ac:dyDescent="0.25"/>
    <row r="342" ht="14.25" hidden="1" x14ac:dyDescent="0.25"/>
    <row r="343" ht="14.25" hidden="1" x14ac:dyDescent="0.25"/>
    <row r="344" ht="14.25" hidden="1" x14ac:dyDescent="0.25"/>
  </sheetData>
  <sheetProtection algorithmName="SHA-512" hashValue="/2th8BloOn2DJOeb5u8qe8neNoE0HbgMnXo31a+pnU/4urdv1IkAM4gxzQ2PMWQiTJk9ofVPRHCEtN5LMPI91Q==" saltValue="XYUFr563DGrbjWbOXDpXOw==" spinCount="100000" sheet="1" objects="1" scenarios="1"/>
  <mergeCells count="56">
    <mergeCell ref="C58:G58"/>
    <mergeCell ref="C59:G59"/>
    <mergeCell ref="C55:G55"/>
    <mergeCell ref="C56:G56"/>
    <mergeCell ref="C57:G57"/>
    <mergeCell ref="C52:G52"/>
    <mergeCell ref="C53:G53"/>
    <mergeCell ref="C54:G54"/>
    <mergeCell ref="C49:G49"/>
    <mergeCell ref="C50:G50"/>
    <mergeCell ref="C51:G51"/>
    <mergeCell ref="C46:G46"/>
    <mergeCell ref="C47:G47"/>
    <mergeCell ref="C48:G48"/>
    <mergeCell ref="C43:G43"/>
    <mergeCell ref="C44:G44"/>
    <mergeCell ref="C45:G45"/>
    <mergeCell ref="C40:G40"/>
    <mergeCell ref="C41:G41"/>
    <mergeCell ref="C42:G42"/>
    <mergeCell ref="C37:G37"/>
    <mergeCell ref="C38:G38"/>
    <mergeCell ref="C39:G39"/>
    <mergeCell ref="C34:G34"/>
    <mergeCell ref="C35:G35"/>
    <mergeCell ref="C36:G36"/>
    <mergeCell ref="C31:G31"/>
    <mergeCell ref="C32:G32"/>
    <mergeCell ref="C33:G33"/>
    <mergeCell ref="C28:G28"/>
    <mergeCell ref="C29:G29"/>
    <mergeCell ref="C30:G30"/>
    <mergeCell ref="C25:G25"/>
    <mergeCell ref="C26:G26"/>
    <mergeCell ref="C27:G27"/>
    <mergeCell ref="C23:G23"/>
    <mergeCell ref="C24:G24"/>
    <mergeCell ref="C19:G19"/>
    <mergeCell ref="C20:G20"/>
    <mergeCell ref="C21:G21"/>
    <mergeCell ref="C18:G18"/>
    <mergeCell ref="C13:G13"/>
    <mergeCell ref="C14:G14"/>
    <mergeCell ref="C15:G15"/>
    <mergeCell ref="C22:G22"/>
    <mergeCell ref="G1:K1"/>
    <mergeCell ref="E2:N4"/>
    <mergeCell ref="E5:N6"/>
    <mergeCell ref="C16:G16"/>
    <mergeCell ref="C17:G17"/>
    <mergeCell ref="C1:D8"/>
    <mergeCell ref="P6:S7"/>
    <mergeCell ref="C9:G9"/>
    <mergeCell ref="C10:G10"/>
    <mergeCell ref="C11:G11"/>
    <mergeCell ref="C12:G12"/>
  </mergeCells>
  <conditionalFormatting sqref="Q10:Q59">
    <cfRule type="cellIs" dxfId="1" priority="2" operator="greaterThan">
      <formula>0</formula>
    </cfRule>
  </conditionalFormatting>
  <conditionalFormatting sqref="S10:S59">
    <cfRule type="cellIs" dxfId="0" priority="1" operator="greaterThan">
      <formula>0</formula>
    </cfRule>
  </conditionalFormatting>
  <dataValidations count="2">
    <dataValidation type="list" allowBlank="1" showInputMessage="1" showErrorMessage="1" sqref="M10:N59" xr:uid="{00000000-0002-0000-0300-000000000000}">
      <formula1>INDIRECT(CONCATENATE(I10,K10))</formula1>
    </dataValidation>
    <dataValidation type="list" allowBlank="1" showInputMessage="1" showErrorMessage="1" sqref="K10:L59" xr:uid="{00000000-0002-0000-0300-000001000000}">
      <formula1>INDIRECT(I10)</formula1>
    </dataValidation>
  </dataValidations>
  <pageMargins left="0.7" right="0.7" top="0.75" bottom="0.75" header="0.3" footer="0.3"/>
  <pageSetup paperSize="9" orientation="portrait" r:id="rId1"/>
  <ignoredErrors>
    <ignoredError sqref="Q10:S59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Provas!$C$3:$C$4</xm:f>
          </x14:formula1>
          <xm:sqref>I10:J59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03"/>
  <sheetViews>
    <sheetView workbookViewId="0">
      <selection activeCell="G193" sqref="G193"/>
    </sheetView>
  </sheetViews>
  <sheetFormatPr defaultColWidth="0" defaultRowHeight="15" zeroHeight="1" x14ac:dyDescent="0.25"/>
  <cols>
    <col min="1" max="1" width="9.140625" customWidth="1"/>
    <col min="2" max="2" width="11.28515625" bestFit="1" customWidth="1"/>
    <col min="3" max="3" width="9.140625" customWidth="1"/>
    <col min="4" max="4" width="18.5703125" style="9" customWidth="1"/>
    <col min="5" max="5" width="6.85546875" customWidth="1"/>
    <col min="6" max="7" width="14.28515625" style="6" customWidth="1"/>
    <col min="8" max="8" width="14.28515625" hidden="1" customWidth="1"/>
    <col min="9" max="9" width="9.5703125" hidden="1" customWidth="1"/>
    <col min="10" max="10" width="0" hidden="1" customWidth="1"/>
    <col min="11" max="16384" width="9.140625" hidden="1"/>
  </cols>
  <sheetData>
    <row r="1" spans="1:10" ht="15.75" thickBot="1" x14ac:dyDescent="0.3">
      <c r="A1" s="2" t="s">
        <v>4</v>
      </c>
      <c r="B1" s="2" t="s">
        <v>5</v>
      </c>
      <c r="C1" s="2" t="s">
        <v>6</v>
      </c>
      <c r="D1" s="10" t="s">
        <v>24</v>
      </c>
      <c r="E1" s="3" t="s">
        <v>1</v>
      </c>
      <c r="F1" s="4" t="s">
        <v>2</v>
      </c>
      <c r="G1" s="4" t="s">
        <v>3</v>
      </c>
      <c r="H1" s="4" t="s">
        <v>7</v>
      </c>
    </row>
    <row r="2" spans="1:10" x14ac:dyDescent="0.25">
      <c r="A2" t="s">
        <v>0</v>
      </c>
      <c r="B2" t="s">
        <v>39</v>
      </c>
      <c r="C2" t="s">
        <v>8</v>
      </c>
      <c r="D2" s="9" t="str">
        <f>+CONCATENATE(A2,B2,C2)</f>
        <v>M100mT11</v>
      </c>
      <c r="E2">
        <v>1200</v>
      </c>
      <c r="F2">
        <v>10.896561999999999</v>
      </c>
      <c r="G2">
        <v>137.93539999999999</v>
      </c>
      <c r="H2" s="5">
        <f>IF(E2 &gt; 0, CEILING((F2-LN(LN(6/5)))/G2,0.01), "")</f>
        <v>0.1</v>
      </c>
      <c r="I2" s="6"/>
      <c r="J2" s="1"/>
    </row>
    <row r="3" spans="1:10" x14ac:dyDescent="0.25">
      <c r="A3" t="s">
        <v>0</v>
      </c>
      <c r="B3" t="s">
        <v>39</v>
      </c>
      <c r="C3" t="s">
        <v>9</v>
      </c>
      <c r="D3" s="9" t="str">
        <f t="shared" ref="D3:D66" si="0">+CONCATENATE(A3,B3,C3)</f>
        <v>M100mT12</v>
      </c>
      <c r="E3">
        <v>1200</v>
      </c>
      <c r="F3">
        <v>10.896561999999999</v>
      </c>
      <c r="G3">
        <v>135.36590000000001</v>
      </c>
      <c r="H3" s="5">
        <f t="shared" ref="H3:H66" si="1">IF(E3 &gt; 0, CEILING((F3-LN(LN(6/5)))/G3,0.01), "")</f>
        <v>0.1</v>
      </c>
      <c r="I3" s="6"/>
      <c r="J3" s="1"/>
    </row>
    <row r="4" spans="1:10" x14ac:dyDescent="0.25">
      <c r="A4" t="s">
        <v>0</v>
      </c>
      <c r="B4" t="s">
        <v>39</v>
      </c>
      <c r="C4" t="s">
        <v>10</v>
      </c>
      <c r="D4" s="9" t="str">
        <f t="shared" si="0"/>
        <v>M100mT13</v>
      </c>
      <c r="E4">
        <v>1200</v>
      </c>
      <c r="F4">
        <v>10.896561999999999</v>
      </c>
      <c r="G4">
        <v>134.4742</v>
      </c>
      <c r="H4" s="5">
        <f t="shared" si="1"/>
        <v>0.1</v>
      </c>
      <c r="I4" s="6"/>
      <c r="J4" s="1"/>
    </row>
    <row r="5" spans="1:10" x14ac:dyDescent="0.25">
      <c r="A5" t="s">
        <v>0</v>
      </c>
      <c r="B5" t="s">
        <v>39</v>
      </c>
      <c r="C5" t="s">
        <v>30</v>
      </c>
      <c r="D5" s="9" t="str">
        <f t="shared" si="0"/>
        <v>M100mT33</v>
      </c>
      <c r="E5">
        <v>1200</v>
      </c>
      <c r="F5">
        <v>9.1479119999999998</v>
      </c>
      <c r="G5">
        <v>177.07239999999999</v>
      </c>
      <c r="H5" s="5">
        <f t="shared" si="1"/>
        <v>7.0000000000000007E-2</v>
      </c>
      <c r="I5" s="6"/>
      <c r="J5" s="1"/>
    </row>
    <row r="6" spans="1:10" x14ac:dyDescent="0.25">
      <c r="A6" t="s">
        <v>0</v>
      </c>
      <c r="B6" t="s">
        <v>39</v>
      </c>
      <c r="C6" t="s">
        <v>31</v>
      </c>
      <c r="D6" s="9" t="str">
        <f t="shared" si="0"/>
        <v>M100mT34</v>
      </c>
      <c r="E6">
        <v>1200</v>
      </c>
      <c r="F6">
        <v>9.1479119999999998</v>
      </c>
      <c r="G6">
        <v>161.89830000000001</v>
      </c>
      <c r="H6" s="5">
        <f t="shared" si="1"/>
        <v>7.0000000000000007E-2</v>
      </c>
      <c r="I6" s="6"/>
      <c r="J6" s="1"/>
    </row>
    <row r="7" spans="1:10" x14ac:dyDescent="0.25">
      <c r="A7" t="s">
        <v>0</v>
      </c>
      <c r="B7" t="s">
        <v>39</v>
      </c>
      <c r="C7" t="s">
        <v>18</v>
      </c>
      <c r="D7" s="9" t="str">
        <f t="shared" si="0"/>
        <v>M100mT35</v>
      </c>
      <c r="E7">
        <v>1200</v>
      </c>
      <c r="F7">
        <v>10.896561999999999</v>
      </c>
      <c r="G7">
        <v>152.7867</v>
      </c>
      <c r="H7" s="5">
        <f t="shared" si="1"/>
        <v>0.09</v>
      </c>
      <c r="I7" s="6"/>
      <c r="J7" s="1"/>
    </row>
    <row r="8" spans="1:10" x14ac:dyDescent="0.25">
      <c r="A8" t="s">
        <v>0</v>
      </c>
      <c r="B8" t="s">
        <v>39</v>
      </c>
      <c r="C8" t="s">
        <v>19</v>
      </c>
      <c r="D8" s="9" t="str">
        <f t="shared" si="0"/>
        <v>M100mT36</v>
      </c>
      <c r="E8">
        <v>1200</v>
      </c>
      <c r="F8">
        <v>10.896561999999999</v>
      </c>
      <c r="G8">
        <v>149.041</v>
      </c>
      <c r="H8" s="5">
        <f t="shared" si="1"/>
        <v>0.09</v>
      </c>
      <c r="I8" s="6"/>
      <c r="J8" s="1"/>
    </row>
    <row r="9" spans="1:10" x14ac:dyDescent="0.25">
      <c r="A9" t="s">
        <v>0</v>
      </c>
      <c r="B9" t="s">
        <v>39</v>
      </c>
      <c r="C9" t="s">
        <v>20</v>
      </c>
      <c r="D9" s="9" t="str">
        <f t="shared" si="0"/>
        <v>M100mT37</v>
      </c>
      <c r="E9">
        <v>1200</v>
      </c>
      <c r="F9">
        <v>10.896561999999999</v>
      </c>
      <c r="G9">
        <v>143.62299999999999</v>
      </c>
      <c r="H9" s="5">
        <f t="shared" si="1"/>
        <v>0.09</v>
      </c>
      <c r="I9" s="6"/>
      <c r="J9" s="1"/>
    </row>
    <row r="10" spans="1:10" x14ac:dyDescent="0.25">
      <c r="A10" t="s">
        <v>0</v>
      </c>
      <c r="B10" t="s">
        <v>39</v>
      </c>
      <c r="C10" t="s">
        <v>21</v>
      </c>
      <c r="D10" s="9" t="str">
        <f t="shared" si="0"/>
        <v>M100mT38</v>
      </c>
      <c r="E10">
        <v>1200</v>
      </c>
      <c r="F10">
        <v>10.896561999999999</v>
      </c>
      <c r="G10">
        <v>138.4066</v>
      </c>
      <c r="H10" s="5">
        <f t="shared" si="1"/>
        <v>0.1</v>
      </c>
      <c r="I10" s="6"/>
      <c r="J10" s="1"/>
    </row>
    <row r="11" spans="1:10" x14ac:dyDescent="0.25">
      <c r="A11" t="s">
        <v>0</v>
      </c>
      <c r="B11" t="s">
        <v>39</v>
      </c>
      <c r="C11" t="s">
        <v>11</v>
      </c>
      <c r="D11" s="9" t="str">
        <f t="shared" si="0"/>
        <v>M100mT42</v>
      </c>
      <c r="E11">
        <v>1200</v>
      </c>
      <c r="F11">
        <v>10.896561999999999</v>
      </c>
      <c r="G11">
        <v>150.45949999999999</v>
      </c>
      <c r="H11" s="5">
        <f t="shared" si="1"/>
        <v>0.09</v>
      </c>
      <c r="I11" s="6"/>
      <c r="J11" s="1"/>
    </row>
    <row r="12" spans="1:10" x14ac:dyDescent="0.25">
      <c r="A12" t="s">
        <v>0</v>
      </c>
      <c r="B12" t="s">
        <v>39</v>
      </c>
      <c r="C12" t="s">
        <v>32</v>
      </c>
      <c r="D12" s="9" t="str">
        <f t="shared" si="0"/>
        <v>M100mT43</v>
      </c>
      <c r="E12">
        <v>1200</v>
      </c>
      <c r="F12">
        <v>10.896561999999999</v>
      </c>
      <c r="G12">
        <v>133.999</v>
      </c>
      <c r="H12" s="5">
        <f t="shared" si="1"/>
        <v>0.1</v>
      </c>
      <c r="I12" s="6"/>
      <c r="J12" s="1"/>
    </row>
    <row r="13" spans="1:10" x14ac:dyDescent="0.25">
      <c r="A13" t="s">
        <v>0</v>
      </c>
      <c r="B13" t="s">
        <v>39</v>
      </c>
      <c r="C13" t="s">
        <v>33</v>
      </c>
      <c r="D13" s="9" t="str">
        <f t="shared" si="0"/>
        <v>M100mT44</v>
      </c>
      <c r="E13">
        <v>1200</v>
      </c>
      <c r="F13">
        <v>10.896561999999999</v>
      </c>
      <c r="G13">
        <v>137.46799999999999</v>
      </c>
      <c r="H13" s="5">
        <f t="shared" si="1"/>
        <v>0.1</v>
      </c>
      <c r="I13" s="6"/>
      <c r="J13" s="1"/>
    </row>
    <row r="14" spans="1:10" x14ac:dyDescent="0.25">
      <c r="A14" t="s">
        <v>0</v>
      </c>
      <c r="B14" t="s">
        <v>39</v>
      </c>
      <c r="C14" t="s">
        <v>12</v>
      </c>
      <c r="D14" s="9" t="str">
        <f t="shared" si="0"/>
        <v>M100mT45-47</v>
      </c>
      <c r="E14">
        <v>1200</v>
      </c>
      <c r="F14">
        <v>10.896561999999999</v>
      </c>
      <c r="G14">
        <v>135.33449999999999</v>
      </c>
      <c r="H14" s="5">
        <f t="shared" si="1"/>
        <v>0.1</v>
      </c>
      <c r="I14" s="6"/>
      <c r="J14" s="1"/>
    </row>
    <row r="15" spans="1:10" x14ac:dyDescent="0.25">
      <c r="A15" t="s">
        <v>0</v>
      </c>
      <c r="B15" t="s">
        <v>39</v>
      </c>
      <c r="C15" t="s">
        <v>34</v>
      </c>
      <c r="D15" s="9" t="str">
        <f t="shared" si="0"/>
        <v>M100mT51</v>
      </c>
      <c r="E15">
        <v>1200</v>
      </c>
      <c r="F15">
        <v>9.1479119999999998</v>
      </c>
      <c r="G15">
        <v>214.3629</v>
      </c>
      <c r="H15" s="5">
        <f t="shared" si="1"/>
        <v>0.06</v>
      </c>
      <c r="I15" s="6"/>
      <c r="J15" s="1"/>
    </row>
    <row r="16" spans="1:10" x14ac:dyDescent="0.25">
      <c r="A16" t="s">
        <v>0</v>
      </c>
      <c r="B16" t="s">
        <v>39</v>
      </c>
      <c r="C16" t="s">
        <v>35</v>
      </c>
      <c r="D16" s="9" t="str">
        <f t="shared" si="0"/>
        <v>M100mT52</v>
      </c>
      <c r="E16">
        <v>1200</v>
      </c>
      <c r="F16">
        <v>9.1479119999999998</v>
      </c>
      <c r="G16">
        <v>179.7747</v>
      </c>
      <c r="H16" s="5">
        <f t="shared" si="1"/>
        <v>7.0000000000000007E-2</v>
      </c>
      <c r="I16" s="6"/>
      <c r="J16" s="1"/>
    </row>
    <row r="17" spans="1:10" x14ac:dyDescent="0.25">
      <c r="A17" t="s">
        <v>0</v>
      </c>
      <c r="B17" t="s">
        <v>39</v>
      </c>
      <c r="C17" t="s">
        <v>36</v>
      </c>
      <c r="D17" s="9" t="str">
        <f t="shared" si="0"/>
        <v>M100mT53</v>
      </c>
      <c r="E17">
        <v>1200</v>
      </c>
      <c r="F17">
        <v>9.1479119999999998</v>
      </c>
      <c r="G17">
        <v>156.2475</v>
      </c>
      <c r="H17" s="5">
        <f t="shared" si="1"/>
        <v>7.0000000000000007E-2</v>
      </c>
      <c r="I17" s="6"/>
      <c r="J17" s="1"/>
    </row>
    <row r="18" spans="1:10" x14ac:dyDescent="0.25">
      <c r="A18" t="s">
        <v>0</v>
      </c>
      <c r="B18" t="s">
        <v>39</v>
      </c>
      <c r="C18" t="s">
        <v>37</v>
      </c>
      <c r="D18" s="9" t="str">
        <f t="shared" si="0"/>
        <v>M100mT54</v>
      </c>
      <c r="E18">
        <v>1200</v>
      </c>
      <c r="F18">
        <v>9.1479119999999998</v>
      </c>
      <c r="G18">
        <v>149.07919999999999</v>
      </c>
      <c r="H18" s="5">
        <f t="shared" si="1"/>
        <v>0.08</v>
      </c>
      <c r="J18" s="1"/>
    </row>
    <row r="19" spans="1:10" x14ac:dyDescent="0.25">
      <c r="A19" t="s">
        <v>0</v>
      </c>
      <c r="B19" t="s">
        <v>39</v>
      </c>
      <c r="C19" t="s">
        <v>13</v>
      </c>
      <c r="D19" s="9" t="str">
        <f t="shared" si="0"/>
        <v>M100mT61</v>
      </c>
      <c r="E19">
        <v>1200</v>
      </c>
      <c r="F19">
        <v>10.896561999999999</v>
      </c>
      <c r="G19">
        <v>150.45949999999999</v>
      </c>
      <c r="H19" s="5">
        <f t="shared" si="1"/>
        <v>0.09</v>
      </c>
      <c r="I19" s="6"/>
      <c r="J19" s="1"/>
    </row>
    <row r="20" spans="1:10" x14ac:dyDescent="0.25">
      <c r="A20" t="s">
        <v>0</v>
      </c>
      <c r="B20" t="s">
        <v>39</v>
      </c>
      <c r="C20" t="s">
        <v>14</v>
      </c>
      <c r="D20" s="9" t="str">
        <f t="shared" si="0"/>
        <v>M100mT62</v>
      </c>
      <c r="E20">
        <v>1200</v>
      </c>
      <c r="F20">
        <v>10.896561999999999</v>
      </c>
      <c r="G20">
        <v>133.999</v>
      </c>
      <c r="H20" s="5">
        <f t="shared" si="1"/>
        <v>0.1</v>
      </c>
      <c r="I20" s="6"/>
      <c r="J20" s="1"/>
    </row>
    <row r="21" spans="1:10" x14ac:dyDescent="0.25">
      <c r="A21" t="s">
        <v>0</v>
      </c>
      <c r="B21" t="s">
        <v>39</v>
      </c>
      <c r="C21" t="s">
        <v>15</v>
      </c>
      <c r="D21" s="9" t="str">
        <f t="shared" si="0"/>
        <v>M100mT63</v>
      </c>
      <c r="E21">
        <v>1200</v>
      </c>
      <c r="F21">
        <v>10.896561999999999</v>
      </c>
      <c r="G21">
        <v>150.45949999999999</v>
      </c>
      <c r="H21" s="5">
        <f t="shared" si="1"/>
        <v>0.09</v>
      </c>
      <c r="I21" s="6"/>
      <c r="J21" s="1"/>
    </row>
    <row r="22" spans="1:10" x14ac:dyDescent="0.25">
      <c r="A22" t="s">
        <v>0</v>
      </c>
      <c r="B22" t="s">
        <v>39</v>
      </c>
      <c r="C22" t="s">
        <v>16</v>
      </c>
      <c r="D22" s="9" t="str">
        <f t="shared" si="0"/>
        <v>M100mT64</v>
      </c>
      <c r="E22">
        <v>1200</v>
      </c>
      <c r="F22">
        <v>10.896561999999999</v>
      </c>
      <c r="G22">
        <v>137.46799999999999</v>
      </c>
      <c r="H22" s="5">
        <f t="shared" si="1"/>
        <v>0.1</v>
      </c>
      <c r="I22" s="6"/>
      <c r="J22" s="1"/>
    </row>
    <row r="23" spans="1:10" x14ac:dyDescent="0.25">
      <c r="A23" t="s">
        <v>0</v>
      </c>
      <c r="B23" t="s">
        <v>40</v>
      </c>
      <c r="C23" t="s">
        <v>8</v>
      </c>
      <c r="D23" s="9" t="str">
        <f t="shared" si="0"/>
        <v>M200mT11</v>
      </c>
      <c r="E23">
        <v>1200</v>
      </c>
      <c r="F23">
        <v>10.300238999999999</v>
      </c>
      <c r="G23">
        <v>267.10219999999998</v>
      </c>
      <c r="H23" s="5">
        <f t="shared" si="1"/>
        <v>0.05</v>
      </c>
      <c r="I23" s="6"/>
      <c r="J23" s="1"/>
    </row>
    <row r="24" spans="1:10" x14ac:dyDescent="0.25">
      <c r="A24" t="s">
        <v>0</v>
      </c>
      <c r="B24" t="s">
        <v>40</v>
      </c>
      <c r="C24" t="s">
        <v>9</v>
      </c>
      <c r="D24" s="9" t="str">
        <f t="shared" si="0"/>
        <v>M200mT12</v>
      </c>
      <c r="E24">
        <v>1200</v>
      </c>
      <c r="F24">
        <v>10.300238999999999</v>
      </c>
      <c r="G24">
        <v>262.68819999999999</v>
      </c>
      <c r="H24" s="5">
        <f t="shared" si="1"/>
        <v>0.05</v>
      </c>
      <c r="I24" s="6"/>
      <c r="J24" s="1"/>
    </row>
    <row r="25" spans="1:10" x14ac:dyDescent="0.25">
      <c r="A25" t="s">
        <v>0</v>
      </c>
      <c r="B25" t="s">
        <v>40</v>
      </c>
      <c r="C25" t="s">
        <v>10</v>
      </c>
      <c r="D25" s="9" t="str">
        <f t="shared" si="0"/>
        <v>M200mT13</v>
      </c>
      <c r="E25">
        <v>1200</v>
      </c>
      <c r="F25">
        <v>10.300238999999999</v>
      </c>
      <c r="G25">
        <v>260.84710000000001</v>
      </c>
      <c r="H25" s="5">
        <f t="shared" si="1"/>
        <v>0.05</v>
      </c>
      <c r="I25" s="6"/>
      <c r="J25" s="1"/>
    </row>
    <row r="26" spans="1:10" x14ac:dyDescent="0.25">
      <c r="A26" t="s">
        <v>0</v>
      </c>
      <c r="B26" t="s">
        <v>40</v>
      </c>
      <c r="C26" t="s">
        <v>30</v>
      </c>
      <c r="D26" s="9" t="str">
        <f t="shared" si="0"/>
        <v>M200mT33</v>
      </c>
      <c r="E26">
        <v>1200</v>
      </c>
      <c r="F26">
        <v>8.6659279999999992</v>
      </c>
      <c r="G26">
        <v>299.03050000000002</v>
      </c>
      <c r="H26" s="5">
        <f t="shared" si="1"/>
        <v>0.04</v>
      </c>
      <c r="I26" s="6"/>
      <c r="J26" s="1"/>
    </row>
    <row r="27" spans="1:10" x14ac:dyDescent="0.25">
      <c r="A27" t="s">
        <v>0</v>
      </c>
      <c r="B27" t="s">
        <v>40</v>
      </c>
      <c r="C27" t="s">
        <v>31</v>
      </c>
      <c r="D27" s="9" t="str">
        <f t="shared" si="0"/>
        <v>M200mT34</v>
      </c>
      <c r="E27">
        <v>1200</v>
      </c>
      <c r="F27">
        <v>8.6659279999999992</v>
      </c>
      <c r="G27">
        <v>274.09230000000002</v>
      </c>
      <c r="H27" s="5">
        <f t="shared" si="1"/>
        <v>0.04</v>
      </c>
      <c r="I27" s="6"/>
      <c r="J27" s="1"/>
    </row>
    <row r="28" spans="1:10" x14ac:dyDescent="0.25">
      <c r="A28" t="s">
        <v>0</v>
      </c>
      <c r="B28" t="s">
        <v>40</v>
      </c>
      <c r="C28" t="s">
        <v>18</v>
      </c>
      <c r="D28" s="9" t="str">
        <f t="shared" si="0"/>
        <v>M200mT35</v>
      </c>
      <c r="E28">
        <v>1200</v>
      </c>
      <c r="F28">
        <v>10.300238999999999</v>
      </c>
      <c r="G28">
        <v>297.73860000000002</v>
      </c>
      <c r="H28" s="5">
        <f t="shared" si="1"/>
        <v>0.05</v>
      </c>
      <c r="I28" s="6"/>
      <c r="J28" s="1"/>
    </row>
    <row r="29" spans="1:10" x14ac:dyDescent="0.25">
      <c r="A29" t="s">
        <v>0</v>
      </c>
      <c r="B29" t="s">
        <v>40</v>
      </c>
      <c r="C29" t="s">
        <v>19</v>
      </c>
      <c r="D29" s="9" t="str">
        <f t="shared" si="0"/>
        <v>M200mT36</v>
      </c>
      <c r="E29">
        <v>1200</v>
      </c>
      <c r="F29">
        <v>10.300238999999999</v>
      </c>
      <c r="G29">
        <v>285.1891</v>
      </c>
      <c r="H29" s="5">
        <f t="shared" si="1"/>
        <v>0.05</v>
      </c>
      <c r="I29" s="6"/>
      <c r="J29" s="1"/>
    </row>
    <row r="30" spans="1:10" x14ac:dyDescent="0.25">
      <c r="A30" t="s">
        <v>0</v>
      </c>
      <c r="B30" t="s">
        <v>40</v>
      </c>
      <c r="C30" t="s">
        <v>20</v>
      </c>
      <c r="D30" s="9" t="str">
        <f t="shared" si="0"/>
        <v>M200mT37</v>
      </c>
      <c r="E30">
        <v>1200</v>
      </c>
      <c r="F30">
        <v>10.300238999999999</v>
      </c>
      <c r="G30">
        <v>276.61700000000002</v>
      </c>
      <c r="H30" s="5">
        <f t="shared" si="1"/>
        <v>0.05</v>
      </c>
      <c r="I30" s="6"/>
      <c r="J30" s="1"/>
    </row>
    <row r="31" spans="1:10" x14ac:dyDescent="0.25">
      <c r="A31" t="s">
        <v>0</v>
      </c>
      <c r="B31" t="s">
        <v>40</v>
      </c>
      <c r="C31" t="s">
        <v>21</v>
      </c>
      <c r="D31" s="9" t="str">
        <f t="shared" si="0"/>
        <v>M200mT38</v>
      </c>
      <c r="E31">
        <v>1200</v>
      </c>
      <c r="F31">
        <v>10.300238999999999</v>
      </c>
      <c r="G31">
        <v>270.11770000000001</v>
      </c>
      <c r="H31" s="5">
        <f t="shared" si="1"/>
        <v>0.05</v>
      </c>
      <c r="I31" s="6"/>
      <c r="J31" s="1"/>
    </row>
    <row r="32" spans="1:10" x14ac:dyDescent="0.25">
      <c r="A32" t="s">
        <v>0</v>
      </c>
      <c r="B32" t="s">
        <v>40</v>
      </c>
      <c r="C32" t="s">
        <v>11</v>
      </c>
      <c r="D32" s="9" t="str">
        <f t="shared" si="0"/>
        <v>M200mT42</v>
      </c>
      <c r="E32">
        <v>1200</v>
      </c>
      <c r="F32">
        <v>10.300238999999999</v>
      </c>
      <c r="G32">
        <v>286.69490000000002</v>
      </c>
      <c r="H32" s="5">
        <f t="shared" si="1"/>
        <v>0.05</v>
      </c>
      <c r="I32" s="6"/>
      <c r="J32" s="1"/>
    </row>
    <row r="33" spans="1:10" x14ac:dyDescent="0.25">
      <c r="A33" t="s">
        <v>0</v>
      </c>
      <c r="B33" t="s">
        <v>40</v>
      </c>
      <c r="C33" t="s">
        <v>32</v>
      </c>
      <c r="D33" s="9" t="str">
        <f t="shared" si="0"/>
        <v>M200mT43</v>
      </c>
      <c r="E33">
        <v>1200</v>
      </c>
      <c r="F33">
        <v>10.300238999999999</v>
      </c>
      <c r="G33">
        <v>247.61279999999999</v>
      </c>
      <c r="H33" s="5">
        <f t="shared" si="1"/>
        <v>0.05</v>
      </c>
      <c r="I33" s="6"/>
      <c r="J33" s="1"/>
    </row>
    <row r="34" spans="1:10" x14ac:dyDescent="0.25">
      <c r="A34" t="s">
        <v>0</v>
      </c>
      <c r="B34" t="s">
        <v>40</v>
      </c>
      <c r="C34" t="s">
        <v>33</v>
      </c>
      <c r="D34" s="9" t="str">
        <f t="shared" si="0"/>
        <v>M200mT44</v>
      </c>
      <c r="E34">
        <v>1200</v>
      </c>
      <c r="F34">
        <v>10.300238999999999</v>
      </c>
      <c r="G34">
        <v>264.60430000000002</v>
      </c>
      <c r="H34" s="5">
        <f t="shared" si="1"/>
        <v>0.05</v>
      </c>
      <c r="I34" s="6"/>
      <c r="J34" s="1"/>
    </row>
    <row r="35" spans="1:10" x14ac:dyDescent="0.25">
      <c r="A35" t="s">
        <v>0</v>
      </c>
      <c r="B35" t="s">
        <v>40</v>
      </c>
      <c r="C35" t="s">
        <v>12</v>
      </c>
      <c r="D35" s="9" t="str">
        <f t="shared" si="0"/>
        <v>M200mT45-47</v>
      </c>
      <c r="E35">
        <v>1200</v>
      </c>
      <c r="F35">
        <v>10.300238999999999</v>
      </c>
      <c r="G35">
        <v>260.80040000000002</v>
      </c>
      <c r="H35" s="5">
        <f t="shared" si="1"/>
        <v>0.05</v>
      </c>
      <c r="J35" s="1"/>
    </row>
    <row r="36" spans="1:10" x14ac:dyDescent="0.25">
      <c r="A36" t="s">
        <v>0</v>
      </c>
      <c r="B36" t="s">
        <v>40</v>
      </c>
      <c r="C36" t="s">
        <v>34</v>
      </c>
      <c r="D36" s="9" t="str">
        <f t="shared" si="0"/>
        <v>M200mT51</v>
      </c>
      <c r="E36">
        <v>1200</v>
      </c>
      <c r="F36">
        <v>8.6659279999999992</v>
      </c>
      <c r="G36">
        <v>376.26029999999997</v>
      </c>
      <c r="H36" s="5">
        <f t="shared" si="1"/>
        <v>0.03</v>
      </c>
      <c r="I36" s="6"/>
      <c r="J36" s="1"/>
    </row>
    <row r="37" spans="1:10" x14ac:dyDescent="0.25">
      <c r="A37" t="s">
        <v>0</v>
      </c>
      <c r="B37" t="s">
        <v>40</v>
      </c>
      <c r="C37" t="s">
        <v>35</v>
      </c>
      <c r="D37" s="9" t="str">
        <f t="shared" si="0"/>
        <v>M200mT52</v>
      </c>
      <c r="E37">
        <v>1200</v>
      </c>
      <c r="F37">
        <v>8.6659279999999992</v>
      </c>
      <c r="G37">
        <v>313.15129999999999</v>
      </c>
      <c r="H37" s="5">
        <f t="shared" si="1"/>
        <v>0.04</v>
      </c>
      <c r="I37" s="6"/>
      <c r="J37" s="1"/>
    </row>
    <row r="38" spans="1:10" x14ac:dyDescent="0.25">
      <c r="A38" t="s">
        <v>0</v>
      </c>
      <c r="B38" t="s">
        <v>40</v>
      </c>
      <c r="C38" t="s">
        <v>36</v>
      </c>
      <c r="D38" s="9" t="str">
        <f t="shared" si="0"/>
        <v>M200mT53</v>
      </c>
      <c r="E38">
        <v>1200</v>
      </c>
      <c r="F38">
        <v>8.6659279999999992</v>
      </c>
      <c r="G38">
        <v>263.17919999999998</v>
      </c>
      <c r="H38" s="5">
        <f t="shared" si="1"/>
        <v>0.04</v>
      </c>
      <c r="I38" s="6"/>
      <c r="J38" s="1"/>
    </row>
    <row r="39" spans="1:10" x14ac:dyDescent="0.25">
      <c r="A39" t="s">
        <v>0</v>
      </c>
      <c r="B39" t="s">
        <v>40</v>
      </c>
      <c r="C39" t="s">
        <v>37</v>
      </c>
      <c r="D39" s="9" t="str">
        <f t="shared" si="0"/>
        <v>M200mT54</v>
      </c>
      <c r="E39">
        <v>1200</v>
      </c>
      <c r="F39">
        <v>8.6659279999999992</v>
      </c>
      <c r="G39">
        <v>252.1763</v>
      </c>
      <c r="H39" s="5">
        <f t="shared" si="1"/>
        <v>0.05</v>
      </c>
      <c r="I39" s="6"/>
      <c r="J39" s="1"/>
    </row>
    <row r="40" spans="1:10" x14ac:dyDescent="0.25">
      <c r="A40" t="s">
        <v>0</v>
      </c>
      <c r="B40" t="s">
        <v>40</v>
      </c>
      <c r="C40" t="s">
        <v>13</v>
      </c>
      <c r="D40" s="9" t="str">
        <f t="shared" si="0"/>
        <v>M200mT61</v>
      </c>
      <c r="E40">
        <v>1200</v>
      </c>
      <c r="F40">
        <v>10.300238999999999</v>
      </c>
      <c r="G40">
        <v>286.69490000000002</v>
      </c>
      <c r="H40" s="5">
        <f t="shared" si="1"/>
        <v>0.05</v>
      </c>
      <c r="I40" s="6"/>
      <c r="J40" s="1"/>
    </row>
    <row r="41" spans="1:10" x14ac:dyDescent="0.25">
      <c r="A41" t="s">
        <v>0</v>
      </c>
      <c r="B41" t="s">
        <v>40</v>
      </c>
      <c r="C41" t="s">
        <v>14</v>
      </c>
      <c r="D41" s="9" t="str">
        <f t="shared" si="0"/>
        <v>M200mT62</v>
      </c>
      <c r="E41">
        <v>1200</v>
      </c>
      <c r="F41">
        <v>10.300238999999999</v>
      </c>
      <c r="G41">
        <v>247.61279999999999</v>
      </c>
      <c r="H41" s="5">
        <f t="shared" si="1"/>
        <v>0.05</v>
      </c>
      <c r="I41" s="6"/>
      <c r="J41" s="1"/>
    </row>
    <row r="42" spans="1:10" x14ac:dyDescent="0.25">
      <c r="A42" t="s">
        <v>0</v>
      </c>
      <c r="B42" t="s">
        <v>40</v>
      </c>
      <c r="C42" t="s">
        <v>15</v>
      </c>
      <c r="D42" s="9" t="str">
        <f t="shared" si="0"/>
        <v>M200mT63</v>
      </c>
      <c r="E42">
        <v>1200</v>
      </c>
      <c r="F42">
        <v>10.300238999999999</v>
      </c>
      <c r="G42">
        <v>286.69490000000002</v>
      </c>
      <c r="H42" s="5">
        <f t="shared" si="1"/>
        <v>0.05</v>
      </c>
      <c r="I42" s="6"/>
      <c r="J42" s="1"/>
    </row>
    <row r="43" spans="1:10" x14ac:dyDescent="0.25">
      <c r="A43" t="s">
        <v>0</v>
      </c>
      <c r="B43" t="s">
        <v>40</v>
      </c>
      <c r="C43" t="s">
        <v>16</v>
      </c>
      <c r="D43" s="9" t="str">
        <f t="shared" si="0"/>
        <v>M200mT64</v>
      </c>
      <c r="E43">
        <v>1200</v>
      </c>
      <c r="F43">
        <v>10.300238999999999</v>
      </c>
      <c r="G43">
        <v>264.60430000000002</v>
      </c>
      <c r="H43" s="5">
        <f t="shared" si="1"/>
        <v>0.05</v>
      </c>
      <c r="I43" s="6"/>
      <c r="J43" s="1"/>
    </row>
    <row r="44" spans="1:10" x14ac:dyDescent="0.25">
      <c r="A44" t="s">
        <v>0</v>
      </c>
      <c r="B44" t="s">
        <v>41</v>
      </c>
      <c r="C44" t="s">
        <v>8</v>
      </c>
      <c r="D44" s="9" t="str">
        <f t="shared" si="0"/>
        <v>M400mT11</v>
      </c>
      <c r="E44">
        <v>1200</v>
      </c>
      <c r="F44">
        <v>9.7726369999999996</v>
      </c>
      <c r="G44">
        <v>566.97770000000003</v>
      </c>
      <c r="H44" s="5">
        <f t="shared" si="1"/>
        <v>0.03</v>
      </c>
      <c r="I44" s="6"/>
      <c r="J44" s="1"/>
    </row>
    <row r="45" spans="1:10" x14ac:dyDescent="0.25">
      <c r="A45" t="s">
        <v>0</v>
      </c>
      <c r="B45" t="s">
        <v>41</v>
      </c>
      <c r="C45" t="s">
        <v>9</v>
      </c>
      <c r="D45" s="9" t="str">
        <f t="shared" si="0"/>
        <v>M400mT12</v>
      </c>
      <c r="E45">
        <v>1200</v>
      </c>
      <c r="F45">
        <v>9.7726369999999996</v>
      </c>
      <c r="G45">
        <v>550.53859999999997</v>
      </c>
      <c r="H45" s="5">
        <f t="shared" si="1"/>
        <v>0.03</v>
      </c>
      <c r="I45" s="6"/>
      <c r="J45" s="1"/>
    </row>
    <row r="46" spans="1:10" x14ac:dyDescent="0.25">
      <c r="A46" t="s">
        <v>0</v>
      </c>
      <c r="B46" t="s">
        <v>41</v>
      </c>
      <c r="C46" t="s">
        <v>10</v>
      </c>
      <c r="D46" s="9" t="str">
        <f t="shared" si="0"/>
        <v>M400mT13</v>
      </c>
      <c r="E46">
        <v>1200</v>
      </c>
      <c r="F46">
        <v>9.7726369999999996</v>
      </c>
      <c r="G46">
        <v>547.17380000000003</v>
      </c>
      <c r="H46" s="5">
        <f t="shared" si="1"/>
        <v>0.03</v>
      </c>
      <c r="I46" s="6"/>
      <c r="J46" s="1"/>
    </row>
    <row r="47" spans="1:10" x14ac:dyDescent="0.25">
      <c r="A47" t="s">
        <v>0</v>
      </c>
      <c r="B47" t="s">
        <v>41</v>
      </c>
      <c r="C47" t="s">
        <v>17</v>
      </c>
      <c r="D47" s="9" t="str">
        <f t="shared" si="0"/>
        <v>M400mT20</v>
      </c>
      <c r="E47">
        <v>1200</v>
      </c>
      <c r="F47">
        <v>9.7726369999999996</v>
      </c>
      <c r="G47">
        <v>546.8569</v>
      </c>
      <c r="H47" s="5">
        <f t="shared" si="1"/>
        <v>0.03</v>
      </c>
      <c r="I47" s="6"/>
      <c r="J47" s="1"/>
    </row>
    <row r="48" spans="1:10" x14ac:dyDescent="0.25">
      <c r="A48" t="s">
        <v>0</v>
      </c>
      <c r="B48" t="s">
        <v>41</v>
      </c>
      <c r="C48" t="s">
        <v>30</v>
      </c>
      <c r="D48" s="9" t="str">
        <f t="shared" si="0"/>
        <v>M400mT33</v>
      </c>
      <c r="E48">
        <v>1200</v>
      </c>
      <c r="F48">
        <v>8.3749640000000003</v>
      </c>
      <c r="G48">
        <v>579.55380000000002</v>
      </c>
      <c r="H48" s="5">
        <f t="shared" si="1"/>
        <v>0.02</v>
      </c>
      <c r="I48" s="6"/>
      <c r="J48" s="1"/>
    </row>
    <row r="49" spans="1:10" x14ac:dyDescent="0.25">
      <c r="A49" t="s">
        <v>0</v>
      </c>
      <c r="B49" t="s">
        <v>41</v>
      </c>
      <c r="C49" t="s">
        <v>31</v>
      </c>
      <c r="D49" s="9" t="str">
        <f t="shared" si="0"/>
        <v>M400mT34</v>
      </c>
      <c r="E49">
        <v>1200</v>
      </c>
      <c r="F49">
        <v>8.3749640000000003</v>
      </c>
      <c r="G49">
        <v>492.39879999999999</v>
      </c>
      <c r="H49" s="5">
        <f t="shared" si="1"/>
        <v>0.03</v>
      </c>
      <c r="I49" s="6"/>
      <c r="J49" s="1"/>
    </row>
    <row r="50" spans="1:10" x14ac:dyDescent="0.25">
      <c r="A50" t="s">
        <v>0</v>
      </c>
      <c r="B50" t="s">
        <v>41</v>
      </c>
      <c r="C50" t="s">
        <v>18</v>
      </c>
      <c r="D50" s="9" t="str">
        <f t="shared" si="0"/>
        <v>M400mT35</v>
      </c>
      <c r="E50">
        <v>1200</v>
      </c>
      <c r="F50">
        <v>9.7726369999999996</v>
      </c>
      <c r="G50">
        <v>676.51080000000002</v>
      </c>
      <c r="H50" s="5">
        <f t="shared" si="1"/>
        <v>0.02</v>
      </c>
      <c r="I50" s="6"/>
      <c r="J50" s="1"/>
    </row>
    <row r="51" spans="1:10" x14ac:dyDescent="0.25">
      <c r="A51" t="s">
        <v>0</v>
      </c>
      <c r="B51" t="s">
        <v>41</v>
      </c>
      <c r="C51" t="s">
        <v>19</v>
      </c>
      <c r="D51" s="9" t="str">
        <f t="shared" si="0"/>
        <v>M400mT36</v>
      </c>
      <c r="E51">
        <v>1200</v>
      </c>
      <c r="F51">
        <v>9.7726369999999996</v>
      </c>
      <c r="G51">
        <v>609.14819999999997</v>
      </c>
      <c r="H51" s="5">
        <f t="shared" si="1"/>
        <v>0.02</v>
      </c>
      <c r="I51" s="6"/>
      <c r="J51" s="1"/>
    </row>
    <row r="52" spans="1:10" x14ac:dyDescent="0.25">
      <c r="A52" t="s">
        <v>0</v>
      </c>
      <c r="B52" t="s">
        <v>41</v>
      </c>
      <c r="C52" t="s">
        <v>20</v>
      </c>
      <c r="D52" s="9" t="str">
        <f t="shared" si="0"/>
        <v>M400mT37</v>
      </c>
      <c r="E52">
        <v>1200</v>
      </c>
      <c r="F52">
        <v>9.7726369999999996</v>
      </c>
      <c r="G52">
        <v>585.67309999999998</v>
      </c>
      <c r="H52" s="5">
        <f t="shared" si="1"/>
        <v>0.02</v>
      </c>
      <c r="I52" s="6"/>
      <c r="J52" s="1"/>
    </row>
    <row r="53" spans="1:10" x14ac:dyDescent="0.25">
      <c r="A53" t="s">
        <v>0</v>
      </c>
      <c r="B53" t="s">
        <v>41</v>
      </c>
      <c r="C53" t="s">
        <v>21</v>
      </c>
      <c r="D53" s="9" t="str">
        <f t="shared" si="0"/>
        <v>M400mT38</v>
      </c>
      <c r="E53">
        <v>1200</v>
      </c>
      <c r="F53">
        <v>9.7726369999999996</v>
      </c>
      <c r="G53">
        <v>576.38789999999995</v>
      </c>
      <c r="H53" s="5">
        <f t="shared" si="1"/>
        <v>0.02</v>
      </c>
      <c r="J53" s="1"/>
    </row>
    <row r="54" spans="1:10" x14ac:dyDescent="0.25">
      <c r="A54" t="s">
        <v>0</v>
      </c>
      <c r="B54" t="s">
        <v>41</v>
      </c>
      <c r="C54" t="s">
        <v>11</v>
      </c>
      <c r="D54" s="9" t="str">
        <f t="shared" si="0"/>
        <v>M400mT42</v>
      </c>
      <c r="E54">
        <v>1200</v>
      </c>
      <c r="F54">
        <v>9.7726369999999996</v>
      </c>
      <c r="G54">
        <v>555.18830000000003</v>
      </c>
      <c r="H54" s="5">
        <f t="shared" si="1"/>
        <v>0.03</v>
      </c>
      <c r="I54" s="6"/>
      <c r="J54" s="1"/>
    </row>
    <row r="55" spans="1:10" x14ac:dyDescent="0.25">
      <c r="A55" t="s">
        <v>0</v>
      </c>
      <c r="B55" t="s">
        <v>41</v>
      </c>
      <c r="C55" t="s">
        <v>32</v>
      </c>
      <c r="D55" s="9" t="str">
        <f t="shared" si="0"/>
        <v>M400mT43</v>
      </c>
      <c r="E55">
        <v>1200</v>
      </c>
      <c r="F55">
        <v>9.7726369999999996</v>
      </c>
      <c r="G55">
        <v>518.25779999999997</v>
      </c>
      <c r="H55" s="5">
        <f t="shared" si="1"/>
        <v>0.03</v>
      </c>
      <c r="I55" s="6"/>
      <c r="J55" s="1"/>
    </row>
    <row r="56" spans="1:10" x14ac:dyDescent="0.25">
      <c r="A56" t="s">
        <v>0</v>
      </c>
      <c r="B56" t="s">
        <v>41</v>
      </c>
      <c r="C56" t="s">
        <v>33</v>
      </c>
      <c r="D56" s="9" t="str">
        <f t="shared" si="0"/>
        <v>M400mT44</v>
      </c>
      <c r="E56">
        <v>1200</v>
      </c>
      <c r="F56">
        <v>9.7726369999999996</v>
      </c>
      <c r="G56">
        <v>584.19680000000005</v>
      </c>
      <c r="H56" s="5">
        <f t="shared" si="1"/>
        <v>0.02</v>
      </c>
      <c r="I56" s="6"/>
      <c r="J56" s="1"/>
    </row>
    <row r="57" spans="1:10" x14ac:dyDescent="0.25">
      <c r="A57" t="s">
        <v>0</v>
      </c>
      <c r="B57" t="s">
        <v>41</v>
      </c>
      <c r="C57" t="s">
        <v>12</v>
      </c>
      <c r="D57" s="9" t="str">
        <f t="shared" si="0"/>
        <v>M400mT45-47</v>
      </c>
      <c r="E57">
        <v>1200</v>
      </c>
      <c r="F57">
        <v>9.7726369999999996</v>
      </c>
      <c r="G57">
        <v>552.17359999999996</v>
      </c>
      <c r="H57" s="5">
        <f t="shared" si="1"/>
        <v>0.03</v>
      </c>
      <c r="I57" s="6"/>
      <c r="J57" s="1"/>
    </row>
    <row r="58" spans="1:10" x14ac:dyDescent="0.25">
      <c r="A58" t="s">
        <v>0</v>
      </c>
      <c r="B58" t="s">
        <v>41</v>
      </c>
      <c r="C58" t="s">
        <v>34</v>
      </c>
      <c r="D58" s="9" t="str">
        <f t="shared" si="0"/>
        <v>M400mT51</v>
      </c>
      <c r="E58">
        <v>1200</v>
      </c>
      <c r="F58">
        <v>8.3749640000000003</v>
      </c>
      <c r="G58">
        <v>765.54020000000003</v>
      </c>
      <c r="H58" s="5">
        <f t="shared" si="1"/>
        <v>0.02</v>
      </c>
      <c r="I58" s="6"/>
      <c r="J58" s="1"/>
    </row>
    <row r="59" spans="1:10" x14ac:dyDescent="0.25">
      <c r="A59" t="s">
        <v>0</v>
      </c>
      <c r="B59" t="s">
        <v>41</v>
      </c>
      <c r="C59" t="s">
        <v>35</v>
      </c>
      <c r="D59" s="9" t="str">
        <f t="shared" si="0"/>
        <v>M400mT52</v>
      </c>
      <c r="E59">
        <v>1200</v>
      </c>
      <c r="F59">
        <v>8.3749640000000003</v>
      </c>
      <c r="G59">
        <v>574.87</v>
      </c>
      <c r="H59" s="5">
        <f t="shared" si="1"/>
        <v>0.02</v>
      </c>
      <c r="I59" s="6"/>
      <c r="J59" s="1"/>
    </row>
    <row r="60" spans="1:10" x14ac:dyDescent="0.25">
      <c r="A60" t="s">
        <v>0</v>
      </c>
      <c r="B60" t="s">
        <v>41</v>
      </c>
      <c r="C60" t="s">
        <v>36</v>
      </c>
      <c r="D60" s="9" t="str">
        <f t="shared" si="0"/>
        <v>M400mT53</v>
      </c>
      <c r="E60">
        <v>1200</v>
      </c>
      <c r="F60">
        <v>8.3749640000000003</v>
      </c>
      <c r="G60">
        <v>477.73340000000002</v>
      </c>
      <c r="H60" s="5">
        <f t="shared" si="1"/>
        <v>0.03</v>
      </c>
      <c r="I60" s="6"/>
      <c r="J60" s="1"/>
    </row>
    <row r="61" spans="1:10" x14ac:dyDescent="0.25">
      <c r="A61" t="s">
        <v>0</v>
      </c>
      <c r="B61" t="s">
        <v>41</v>
      </c>
      <c r="C61" t="s">
        <v>37</v>
      </c>
      <c r="D61" s="9" t="str">
        <f t="shared" si="0"/>
        <v>M400mT54</v>
      </c>
      <c r="E61">
        <v>1200</v>
      </c>
      <c r="F61">
        <v>8.3749640000000003</v>
      </c>
      <c r="G61">
        <v>455.79149999999998</v>
      </c>
      <c r="H61" s="5">
        <f t="shared" si="1"/>
        <v>0.03</v>
      </c>
      <c r="I61" s="6"/>
      <c r="J61" s="1"/>
    </row>
    <row r="62" spans="1:10" x14ac:dyDescent="0.25">
      <c r="A62" t="s">
        <v>0</v>
      </c>
      <c r="B62" t="s">
        <v>41</v>
      </c>
      <c r="C62" t="s">
        <v>13</v>
      </c>
      <c r="D62" s="9" t="str">
        <f t="shared" si="0"/>
        <v>M400mT61</v>
      </c>
      <c r="E62">
        <v>1200</v>
      </c>
      <c r="F62">
        <v>9.7726369999999996</v>
      </c>
      <c r="G62">
        <v>555.18830000000003</v>
      </c>
      <c r="H62" s="5">
        <f t="shared" si="1"/>
        <v>0.03</v>
      </c>
      <c r="I62" s="6"/>
      <c r="J62" s="1"/>
    </row>
    <row r="63" spans="1:10" x14ac:dyDescent="0.25">
      <c r="A63" t="s">
        <v>0</v>
      </c>
      <c r="B63" t="s">
        <v>41</v>
      </c>
      <c r="C63" t="s">
        <v>14</v>
      </c>
      <c r="D63" s="9" t="str">
        <f t="shared" si="0"/>
        <v>M400mT62</v>
      </c>
      <c r="E63">
        <v>1200</v>
      </c>
      <c r="F63">
        <v>9.7726369999999996</v>
      </c>
      <c r="G63">
        <v>518.25779999999997</v>
      </c>
      <c r="H63" s="5">
        <f t="shared" si="1"/>
        <v>0.03</v>
      </c>
      <c r="I63" s="6"/>
      <c r="J63" s="1"/>
    </row>
    <row r="64" spans="1:10" x14ac:dyDescent="0.25">
      <c r="A64" t="s">
        <v>0</v>
      </c>
      <c r="B64" t="s">
        <v>41</v>
      </c>
      <c r="C64" t="s">
        <v>15</v>
      </c>
      <c r="D64" s="9" t="str">
        <f t="shared" si="0"/>
        <v>M400mT63</v>
      </c>
      <c r="E64">
        <v>1200</v>
      </c>
      <c r="F64">
        <v>9.7726369999999996</v>
      </c>
      <c r="G64">
        <v>555.18830000000003</v>
      </c>
      <c r="H64" s="5">
        <f t="shared" si="1"/>
        <v>0.03</v>
      </c>
      <c r="I64" s="6"/>
      <c r="J64" s="1"/>
    </row>
    <row r="65" spans="1:10" x14ac:dyDescent="0.25">
      <c r="A65" t="s">
        <v>0</v>
      </c>
      <c r="B65" t="s">
        <v>41</v>
      </c>
      <c r="C65" t="s">
        <v>16</v>
      </c>
      <c r="D65" s="9" t="str">
        <f t="shared" si="0"/>
        <v>M400mT64</v>
      </c>
      <c r="E65">
        <v>1200</v>
      </c>
      <c r="F65">
        <v>9.7726369999999996</v>
      </c>
      <c r="G65">
        <v>584.19680000000005</v>
      </c>
      <c r="H65" s="5">
        <f t="shared" si="1"/>
        <v>0.02</v>
      </c>
      <c r="I65" s="6"/>
      <c r="J65" s="1"/>
    </row>
    <row r="66" spans="1:10" x14ac:dyDescent="0.25">
      <c r="A66" t="s">
        <v>0</v>
      </c>
      <c r="B66" t="s">
        <v>42</v>
      </c>
      <c r="C66" t="s">
        <v>8</v>
      </c>
      <c r="D66" s="9" t="str">
        <f t="shared" si="0"/>
        <v>M800mT11</v>
      </c>
      <c r="E66">
        <v>1200</v>
      </c>
      <c r="F66">
        <v>10.600322</v>
      </c>
      <c r="G66">
        <v>1450.8273999999999</v>
      </c>
      <c r="H66" s="5">
        <f t="shared" si="1"/>
        <v>0.01</v>
      </c>
      <c r="I66" s="6"/>
      <c r="J66" s="1"/>
    </row>
    <row r="67" spans="1:10" x14ac:dyDescent="0.25">
      <c r="A67" t="s">
        <v>0</v>
      </c>
      <c r="B67" t="s">
        <v>42</v>
      </c>
      <c r="C67" t="s">
        <v>9</v>
      </c>
      <c r="D67" s="9" t="str">
        <f t="shared" ref="D67:D131" si="2">+CONCATENATE(A67,B67,C67)</f>
        <v>M800mT12</v>
      </c>
      <c r="E67">
        <v>1200</v>
      </c>
      <c r="F67">
        <v>10.600322</v>
      </c>
      <c r="G67">
        <v>1400.5677000000001</v>
      </c>
      <c r="H67" s="5">
        <f t="shared" ref="H67:H131" si="3">IF(E67 &gt; 0, CEILING((F67-LN(LN(6/5)))/G67,0.01), "")</f>
        <v>0.01</v>
      </c>
      <c r="I67" s="6"/>
      <c r="J67" s="1"/>
    </row>
    <row r="68" spans="1:10" x14ac:dyDescent="0.25">
      <c r="A68" t="s">
        <v>0</v>
      </c>
      <c r="B68" t="s">
        <v>42</v>
      </c>
      <c r="C68" t="s">
        <v>10</v>
      </c>
      <c r="D68" s="9" t="str">
        <f t="shared" si="2"/>
        <v>M800mT13</v>
      </c>
      <c r="E68">
        <v>1200</v>
      </c>
      <c r="F68">
        <v>10.600322</v>
      </c>
      <c r="G68">
        <v>1366.0026</v>
      </c>
      <c r="H68" s="5">
        <f t="shared" si="3"/>
        <v>0.01</v>
      </c>
      <c r="I68" s="6"/>
      <c r="J68" s="1"/>
    </row>
    <row r="69" spans="1:10" x14ac:dyDescent="0.25">
      <c r="A69" t="s">
        <v>0</v>
      </c>
      <c r="B69" t="s">
        <v>42</v>
      </c>
      <c r="C69" t="s">
        <v>17</v>
      </c>
      <c r="D69" s="9" t="str">
        <f t="shared" si="2"/>
        <v>M800mT20</v>
      </c>
      <c r="E69">
        <v>1200</v>
      </c>
      <c r="F69">
        <v>10.600322</v>
      </c>
      <c r="G69">
        <v>1386.7733000000001</v>
      </c>
      <c r="H69" s="5">
        <f t="shared" si="3"/>
        <v>0.01</v>
      </c>
      <c r="I69" s="6"/>
      <c r="J69" s="1"/>
    </row>
    <row r="70" spans="1:10" x14ac:dyDescent="0.25">
      <c r="A70" t="s">
        <v>0</v>
      </c>
      <c r="B70" t="s">
        <v>42</v>
      </c>
      <c r="C70" t="s">
        <v>30</v>
      </c>
      <c r="D70" s="9" t="str">
        <f t="shared" si="2"/>
        <v>M800mT33</v>
      </c>
      <c r="E70">
        <v>1200</v>
      </c>
      <c r="F70">
        <v>7.6773740000000004</v>
      </c>
      <c r="G70">
        <v>1099.2183</v>
      </c>
      <c r="H70" s="5">
        <f t="shared" si="3"/>
        <v>0.01</v>
      </c>
      <c r="I70" s="6"/>
      <c r="J70" s="1"/>
    </row>
    <row r="71" spans="1:10" x14ac:dyDescent="0.25">
      <c r="A71" t="s">
        <v>0</v>
      </c>
      <c r="B71" t="s">
        <v>42</v>
      </c>
      <c r="C71" t="s">
        <v>31</v>
      </c>
      <c r="D71" s="9" t="str">
        <f t="shared" si="2"/>
        <v>M800mT34</v>
      </c>
      <c r="E71">
        <v>1200</v>
      </c>
      <c r="F71">
        <v>7.6773740000000004</v>
      </c>
      <c r="G71">
        <v>889.56119999999999</v>
      </c>
      <c r="H71" s="5">
        <f t="shared" si="3"/>
        <v>0.02</v>
      </c>
      <c r="J71" s="1"/>
    </row>
    <row r="72" spans="1:10" x14ac:dyDescent="0.25">
      <c r="A72" t="s">
        <v>0</v>
      </c>
      <c r="B72" t="s">
        <v>42</v>
      </c>
      <c r="C72" t="s">
        <v>18</v>
      </c>
      <c r="D72" s="9" t="str">
        <f t="shared" si="2"/>
        <v>M800mT35</v>
      </c>
      <c r="E72">
        <v>1200</v>
      </c>
      <c r="F72">
        <v>10.600322</v>
      </c>
      <c r="G72">
        <v>1712.6638</v>
      </c>
      <c r="H72" s="5">
        <f t="shared" si="3"/>
        <v>0.01</v>
      </c>
      <c r="I72" s="6"/>
      <c r="J72" s="1"/>
    </row>
    <row r="73" spans="1:10" x14ac:dyDescent="0.25">
      <c r="A73" t="s">
        <v>0</v>
      </c>
      <c r="B73" t="s">
        <v>42</v>
      </c>
      <c r="C73" t="s">
        <v>19</v>
      </c>
      <c r="D73" s="9" t="str">
        <f t="shared" si="2"/>
        <v>M800mT36</v>
      </c>
      <c r="E73">
        <v>1200</v>
      </c>
      <c r="F73">
        <v>10.600322</v>
      </c>
      <c r="G73">
        <v>1533.0871</v>
      </c>
      <c r="H73" s="5">
        <f t="shared" si="3"/>
        <v>0.01</v>
      </c>
      <c r="I73" s="6"/>
      <c r="J73" s="1"/>
    </row>
    <row r="74" spans="1:10" x14ac:dyDescent="0.25">
      <c r="A74" t="s">
        <v>0</v>
      </c>
      <c r="B74" t="s">
        <v>42</v>
      </c>
      <c r="C74" t="s">
        <v>20</v>
      </c>
      <c r="D74" s="9" t="str">
        <f t="shared" si="2"/>
        <v>M800mT37</v>
      </c>
      <c r="E74">
        <v>1200</v>
      </c>
      <c r="F74">
        <v>10.600322</v>
      </c>
      <c r="G74">
        <v>1466.1152999999999</v>
      </c>
      <c r="H74" s="5">
        <f t="shared" si="3"/>
        <v>0.01</v>
      </c>
      <c r="I74" s="6"/>
      <c r="J74" s="1"/>
    </row>
    <row r="75" spans="1:10" x14ac:dyDescent="0.25">
      <c r="A75" t="s">
        <v>0</v>
      </c>
      <c r="B75" t="s">
        <v>42</v>
      </c>
      <c r="C75" t="s">
        <v>21</v>
      </c>
      <c r="D75" s="9" t="str">
        <f t="shared" si="2"/>
        <v>M800mT38</v>
      </c>
      <c r="E75">
        <v>1200</v>
      </c>
      <c r="F75">
        <v>10.600322</v>
      </c>
      <c r="G75">
        <v>1434.3110999999999</v>
      </c>
      <c r="H75" s="5">
        <f t="shared" si="3"/>
        <v>0.01</v>
      </c>
      <c r="I75" s="6"/>
      <c r="J75" s="1"/>
    </row>
    <row r="76" spans="1:10" x14ac:dyDescent="0.25">
      <c r="A76" t="s">
        <v>0</v>
      </c>
      <c r="B76" t="s">
        <v>42</v>
      </c>
      <c r="C76" t="s">
        <v>33</v>
      </c>
      <c r="D76" s="9" t="str">
        <f t="shared" si="2"/>
        <v>M800mT44</v>
      </c>
      <c r="E76">
        <v>1200</v>
      </c>
      <c r="F76">
        <v>10.600322</v>
      </c>
      <c r="G76">
        <v>1602.6259</v>
      </c>
      <c r="H76" s="5">
        <f t="shared" si="3"/>
        <v>0.01</v>
      </c>
      <c r="I76" s="6"/>
      <c r="J76" s="1"/>
    </row>
    <row r="77" spans="1:10" x14ac:dyDescent="0.25">
      <c r="A77" t="s">
        <v>0</v>
      </c>
      <c r="B77" t="s">
        <v>42</v>
      </c>
      <c r="C77" t="s">
        <v>12</v>
      </c>
      <c r="D77" s="9" t="str">
        <f t="shared" si="2"/>
        <v>M800mT45-47</v>
      </c>
      <c r="E77">
        <v>1200</v>
      </c>
      <c r="F77">
        <v>10.600322</v>
      </c>
      <c r="G77">
        <v>1386.5961</v>
      </c>
      <c r="H77" s="5">
        <f t="shared" si="3"/>
        <v>0.01</v>
      </c>
      <c r="I77" s="6"/>
      <c r="J77" s="1"/>
    </row>
    <row r="78" spans="1:10" x14ac:dyDescent="0.25">
      <c r="A78" t="s">
        <v>0</v>
      </c>
      <c r="B78" t="s">
        <v>42</v>
      </c>
      <c r="C78" t="s">
        <v>34</v>
      </c>
      <c r="D78" s="9" t="str">
        <f t="shared" si="2"/>
        <v>M800mT51</v>
      </c>
      <c r="E78">
        <v>1200</v>
      </c>
      <c r="F78">
        <v>7.6773740000000004</v>
      </c>
      <c r="G78">
        <v>1540.1550999999999</v>
      </c>
      <c r="H78" s="5">
        <f t="shared" si="3"/>
        <v>0.01</v>
      </c>
      <c r="I78" s="6"/>
      <c r="J78" s="1"/>
    </row>
    <row r="79" spans="1:10" x14ac:dyDescent="0.25">
      <c r="A79" t="s">
        <v>0</v>
      </c>
      <c r="B79" t="s">
        <v>42</v>
      </c>
      <c r="C79" t="s">
        <v>35</v>
      </c>
      <c r="D79" s="9" t="str">
        <f t="shared" si="2"/>
        <v>M800mT52</v>
      </c>
      <c r="E79">
        <v>1200</v>
      </c>
      <c r="F79">
        <v>7.6773740000000004</v>
      </c>
      <c r="G79">
        <v>1053.9999</v>
      </c>
      <c r="H79" s="5">
        <f t="shared" si="3"/>
        <v>0.01</v>
      </c>
      <c r="I79" s="6"/>
      <c r="J79" s="1"/>
    </row>
    <row r="80" spans="1:10" x14ac:dyDescent="0.25">
      <c r="A80" t="s">
        <v>0</v>
      </c>
      <c r="B80" t="s">
        <v>42</v>
      </c>
      <c r="C80" t="s">
        <v>36</v>
      </c>
      <c r="D80" s="9" t="str">
        <f t="shared" si="2"/>
        <v>M800mT53</v>
      </c>
      <c r="E80">
        <v>1200</v>
      </c>
      <c r="F80">
        <v>7.6773740000000004</v>
      </c>
      <c r="G80">
        <v>874.08240000000001</v>
      </c>
      <c r="H80" s="5">
        <f t="shared" si="3"/>
        <v>0.02</v>
      </c>
      <c r="I80" s="6"/>
      <c r="J80" s="1"/>
    </row>
    <row r="81" spans="1:10" x14ac:dyDescent="0.25">
      <c r="A81" t="s">
        <v>0</v>
      </c>
      <c r="B81" t="s">
        <v>42</v>
      </c>
      <c r="C81" t="s">
        <v>37</v>
      </c>
      <c r="D81" s="9" t="str">
        <f t="shared" si="2"/>
        <v>M800mT54</v>
      </c>
      <c r="E81">
        <v>1200</v>
      </c>
      <c r="F81">
        <v>7.6773740000000004</v>
      </c>
      <c r="G81">
        <v>838.65120000000002</v>
      </c>
      <c r="H81" s="5">
        <f t="shared" si="3"/>
        <v>0.02</v>
      </c>
      <c r="I81" s="6"/>
      <c r="J81" s="1"/>
    </row>
    <row r="82" spans="1:10" x14ac:dyDescent="0.25">
      <c r="A82" t="s">
        <v>0</v>
      </c>
      <c r="B82" t="s">
        <v>42</v>
      </c>
      <c r="C82" t="s">
        <v>16</v>
      </c>
      <c r="D82" s="9" t="str">
        <f t="shared" si="2"/>
        <v>M800mT64</v>
      </c>
      <c r="E82">
        <v>1200</v>
      </c>
      <c r="F82">
        <v>10.600322</v>
      </c>
      <c r="G82">
        <v>1602.6259</v>
      </c>
      <c r="H82" s="5">
        <f t="shared" si="3"/>
        <v>0.01</v>
      </c>
      <c r="I82" s="6"/>
      <c r="J82" s="1"/>
    </row>
    <row r="83" spans="1:10" x14ac:dyDescent="0.25">
      <c r="A83" t="s">
        <v>0</v>
      </c>
      <c r="B83" t="s">
        <v>43</v>
      </c>
      <c r="C83" t="s">
        <v>8</v>
      </c>
      <c r="D83" s="9" t="str">
        <f t="shared" si="2"/>
        <v>M1500mT11</v>
      </c>
      <c r="E83">
        <v>1200</v>
      </c>
      <c r="F83">
        <v>10.422742</v>
      </c>
      <c r="G83">
        <v>2903.6451000000002</v>
      </c>
      <c r="H83" s="5">
        <f t="shared" si="3"/>
        <v>0.01</v>
      </c>
      <c r="I83" s="6"/>
      <c r="J83" s="1"/>
    </row>
    <row r="84" spans="1:10" x14ac:dyDescent="0.25">
      <c r="A84" t="s">
        <v>0</v>
      </c>
      <c r="B84" t="s">
        <v>43</v>
      </c>
      <c r="C84" t="s">
        <v>9</v>
      </c>
      <c r="D84" s="9" t="str">
        <f t="shared" si="2"/>
        <v>M1500mT12</v>
      </c>
      <c r="E84">
        <v>1200</v>
      </c>
      <c r="F84">
        <v>10.422742</v>
      </c>
      <c r="G84">
        <v>2737.6817000000001</v>
      </c>
      <c r="H84" s="5">
        <f t="shared" si="3"/>
        <v>0.01</v>
      </c>
      <c r="I84" s="6"/>
      <c r="J84" s="1"/>
    </row>
    <row r="85" spans="1:10" x14ac:dyDescent="0.25">
      <c r="A85" t="s">
        <v>0</v>
      </c>
      <c r="B85" t="s">
        <v>43</v>
      </c>
      <c r="C85" t="s">
        <v>10</v>
      </c>
      <c r="D85" s="9" t="str">
        <f t="shared" si="2"/>
        <v>M1500mT13</v>
      </c>
      <c r="E85">
        <v>1200</v>
      </c>
      <c r="F85">
        <v>10.422742</v>
      </c>
      <c r="G85">
        <v>2735.0023000000001</v>
      </c>
      <c r="H85" s="5">
        <f t="shared" si="3"/>
        <v>0.01</v>
      </c>
      <c r="I85" s="6"/>
      <c r="J85" s="1"/>
    </row>
    <row r="86" spans="1:10" x14ac:dyDescent="0.25">
      <c r="A86" t="s">
        <v>0</v>
      </c>
      <c r="B86" t="s">
        <v>43</v>
      </c>
      <c r="C86" t="s">
        <v>17</v>
      </c>
      <c r="D86" s="9" t="str">
        <f t="shared" si="2"/>
        <v>M1500mT20</v>
      </c>
      <c r="E86">
        <v>1200</v>
      </c>
      <c r="F86">
        <v>10.422742</v>
      </c>
      <c r="G86">
        <v>2771.9829</v>
      </c>
      <c r="H86" s="5">
        <f t="shared" si="3"/>
        <v>0.01</v>
      </c>
      <c r="I86" s="6"/>
      <c r="J86" s="1"/>
    </row>
    <row r="87" spans="1:10" x14ac:dyDescent="0.25">
      <c r="A87" t="s">
        <v>0</v>
      </c>
      <c r="B87" t="s">
        <v>43</v>
      </c>
      <c r="C87" t="s">
        <v>30</v>
      </c>
      <c r="D87" s="9" t="str">
        <f t="shared" si="2"/>
        <v>M1500mT33</v>
      </c>
      <c r="E87">
        <v>1200</v>
      </c>
      <c r="F87">
        <v>7.215967</v>
      </c>
      <c r="G87">
        <v>2347.6412999999998</v>
      </c>
      <c r="H87" s="5">
        <f t="shared" si="3"/>
        <v>0.01</v>
      </c>
      <c r="I87" s="6"/>
      <c r="J87" s="1"/>
    </row>
    <row r="88" spans="1:10" x14ac:dyDescent="0.25">
      <c r="A88" t="s">
        <v>0</v>
      </c>
      <c r="B88" t="s">
        <v>43</v>
      </c>
      <c r="C88" t="s">
        <v>31</v>
      </c>
      <c r="D88" s="9" t="str">
        <f t="shared" si="2"/>
        <v>M1500mT34</v>
      </c>
      <c r="E88">
        <v>1200</v>
      </c>
      <c r="F88">
        <v>7.215967</v>
      </c>
      <c r="G88">
        <v>1633.5639000000001</v>
      </c>
      <c r="H88" s="5">
        <f t="shared" si="3"/>
        <v>0.01</v>
      </c>
      <c r="I88" s="6"/>
      <c r="J88" s="1"/>
    </row>
    <row r="89" spans="1:10" x14ac:dyDescent="0.25">
      <c r="A89" t="s">
        <v>0</v>
      </c>
      <c r="B89" t="s">
        <v>43</v>
      </c>
      <c r="C89" t="s">
        <v>18</v>
      </c>
      <c r="D89" s="9" t="str">
        <f t="shared" si="2"/>
        <v>M1500mT35</v>
      </c>
      <c r="E89">
        <v>1200</v>
      </c>
      <c r="F89">
        <v>10.422742</v>
      </c>
      <c r="G89">
        <v>3615.7945</v>
      </c>
      <c r="H89" s="5"/>
      <c r="I89" s="6"/>
      <c r="J89" s="1"/>
    </row>
    <row r="90" spans="1:10" x14ac:dyDescent="0.25">
      <c r="A90" t="s">
        <v>0</v>
      </c>
      <c r="B90" t="s">
        <v>43</v>
      </c>
      <c r="C90" t="s">
        <v>19</v>
      </c>
      <c r="D90" s="9" t="str">
        <f t="shared" si="2"/>
        <v>M1500mT36</v>
      </c>
      <c r="E90">
        <v>1200</v>
      </c>
      <c r="F90">
        <v>10.422742</v>
      </c>
      <c r="G90">
        <v>3289.7321000000002</v>
      </c>
      <c r="H90" s="5">
        <f t="shared" si="3"/>
        <v>0.01</v>
      </c>
      <c r="I90" s="6"/>
      <c r="J90" s="1"/>
    </row>
    <row r="91" spans="1:10" x14ac:dyDescent="0.25">
      <c r="A91" t="s">
        <v>0</v>
      </c>
      <c r="B91" t="s">
        <v>43</v>
      </c>
      <c r="C91" t="s">
        <v>20</v>
      </c>
      <c r="D91" s="9" t="str">
        <f t="shared" si="2"/>
        <v>M1500mT37</v>
      </c>
      <c r="E91">
        <v>1200</v>
      </c>
      <c r="F91">
        <v>10.422742</v>
      </c>
      <c r="G91">
        <v>2958.6169</v>
      </c>
      <c r="H91" s="5">
        <f t="shared" si="3"/>
        <v>0.01</v>
      </c>
      <c r="J91" s="1"/>
    </row>
    <row r="92" spans="1:10" x14ac:dyDescent="0.25">
      <c r="A92" t="s">
        <v>0</v>
      </c>
      <c r="B92" t="s">
        <v>43</v>
      </c>
      <c r="C92" t="s">
        <v>21</v>
      </c>
      <c r="D92" s="9" t="str">
        <f t="shared" si="2"/>
        <v>M1500mT38</v>
      </c>
      <c r="E92">
        <v>1200</v>
      </c>
      <c r="F92">
        <v>10.422742</v>
      </c>
      <c r="G92">
        <v>2845.2051000000001</v>
      </c>
      <c r="H92" s="5">
        <f t="shared" si="3"/>
        <v>0.01</v>
      </c>
      <c r="I92" s="6"/>
      <c r="J92" s="1"/>
    </row>
    <row r="93" spans="1:10" x14ac:dyDescent="0.25">
      <c r="A93" t="s">
        <v>0</v>
      </c>
      <c r="B93" t="s">
        <v>43</v>
      </c>
      <c r="C93" t="s">
        <v>33</v>
      </c>
      <c r="D93" s="9" t="str">
        <f t="shared" si="2"/>
        <v>M1500mT44</v>
      </c>
      <c r="E93">
        <v>1200</v>
      </c>
      <c r="F93">
        <v>10.422742</v>
      </c>
      <c r="G93">
        <v>3306.3108999999999</v>
      </c>
      <c r="H93" s="5">
        <f t="shared" si="3"/>
        <v>0.01</v>
      </c>
      <c r="I93" s="6"/>
      <c r="J93" s="1"/>
    </row>
    <row r="94" spans="1:10" x14ac:dyDescent="0.25">
      <c r="A94" t="s">
        <v>0</v>
      </c>
      <c r="B94" t="s">
        <v>43</v>
      </c>
      <c r="C94" t="s">
        <v>12</v>
      </c>
      <c r="D94" s="9" t="str">
        <f t="shared" si="2"/>
        <v>M1500mT45-47</v>
      </c>
      <c r="E94">
        <v>1200</v>
      </c>
      <c r="F94">
        <v>10.422742</v>
      </c>
      <c r="G94">
        <v>2762.2923000000001</v>
      </c>
      <c r="H94" s="5">
        <f t="shared" si="3"/>
        <v>0.01</v>
      </c>
      <c r="I94" s="6"/>
      <c r="J94" s="1"/>
    </row>
    <row r="95" spans="1:10" x14ac:dyDescent="0.25">
      <c r="A95" t="s">
        <v>0</v>
      </c>
      <c r="B95" t="s">
        <v>43</v>
      </c>
      <c r="C95" t="s">
        <v>34</v>
      </c>
      <c r="D95" s="9" t="str">
        <f t="shared" si="2"/>
        <v>M1500mT51</v>
      </c>
      <c r="E95">
        <v>1200</v>
      </c>
      <c r="F95">
        <v>7.215967</v>
      </c>
      <c r="G95">
        <v>2759.3469</v>
      </c>
      <c r="H95" s="5">
        <f t="shared" si="3"/>
        <v>0.01</v>
      </c>
      <c r="I95" s="6"/>
      <c r="J95" s="1"/>
    </row>
    <row r="96" spans="1:10" x14ac:dyDescent="0.25">
      <c r="A96" t="s">
        <v>0</v>
      </c>
      <c r="B96" t="s">
        <v>43</v>
      </c>
      <c r="C96" t="s">
        <v>35</v>
      </c>
      <c r="D96" s="9" t="str">
        <f t="shared" si="2"/>
        <v>M1500mT52</v>
      </c>
      <c r="E96">
        <v>1200</v>
      </c>
      <c r="F96">
        <v>7.215967</v>
      </c>
      <c r="G96">
        <v>1903.6858</v>
      </c>
      <c r="H96" s="5">
        <f t="shared" si="3"/>
        <v>0.01</v>
      </c>
      <c r="I96" s="6"/>
      <c r="J96" s="1"/>
    </row>
    <row r="97" spans="1:10" x14ac:dyDescent="0.25">
      <c r="A97" t="s">
        <v>0</v>
      </c>
      <c r="B97" t="s">
        <v>43</v>
      </c>
      <c r="C97" t="s">
        <v>38</v>
      </c>
      <c r="D97" s="9" t="str">
        <f t="shared" si="2"/>
        <v>M1500mT53/54</v>
      </c>
      <c r="E97">
        <v>1200</v>
      </c>
      <c r="F97">
        <v>7.215967</v>
      </c>
      <c r="G97">
        <v>1531.5005000000001</v>
      </c>
      <c r="H97" s="5">
        <f t="shared" si="3"/>
        <v>0.01</v>
      </c>
      <c r="I97" s="6"/>
      <c r="J97" s="1"/>
    </row>
    <row r="98" spans="1:10" x14ac:dyDescent="0.25">
      <c r="A98" t="s">
        <v>0</v>
      </c>
      <c r="B98" t="s">
        <v>43</v>
      </c>
      <c r="C98" t="s">
        <v>16</v>
      </c>
      <c r="D98" s="9" t="str">
        <f t="shared" si="2"/>
        <v>M1500mT64</v>
      </c>
      <c r="E98">
        <v>1200</v>
      </c>
      <c r="F98">
        <v>10.422742</v>
      </c>
      <c r="G98">
        <v>3306.3108999999999</v>
      </c>
      <c r="H98" s="5">
        <f t="shared" si="3"/>
        <v>0.01</v>
      </c>
      <c r="I98" s="6"/>
      <c r="J98" s="1"/>
    </row>
    <row r="99" spans="1:10" x14ac:dyDescent="0.25">
      <c r="A99" t="s">
        <v>0</v>
      </c>
      <c r="B99" t="s">
        <v>44</v>
      </c>
      <c r="C99" t="s">
        <v>8</v>
      </c>
      <c r="D99" s="9" t="str">
        <f t="shared" si="2"/>
        <v>M5000mT11</v>
      </c>
      <c r="E99">
        <v>1200</v>
      </c>
      <c r="F99">
        <v>10.279372</v>
      </c>
      <c r="G99">
        <v>10811.908600000001</v>
      </c>
      <c r="H99" s="5">
        <f t="shared" si="3"/>
        <v>0.01</v>
      </c>
      <c r="I99" s="6"/>
      <c r="J99" s="1"/>
    </row>
    <row r="100" spans="1:10" x14ac:dyDescent="0.25">
      <c r="A100" t="s">
        <v>0</v>
      </c>
      <c r="B100" t="s">
        <v>44</v>
      </c>
      <c r="C100" t="s">
        <v>9</v>
      </c>
      <c r="D100" s="9" t="str">
        <f t="shared" si="2"/>
        <v>M5000mT12</v>
      </c>
      <c r="E100">
        <v>1200</v>
      </c>
      <c r="F100">
        <v>10.279372</v>
      </c>
      <c r="G100">
        <v>10219.0479</v>
      </c>
      <c r="H100" s="5">
        <f t="shared" si="3"/>
        <v>0.01</v>
      </c>
      <c r="I100" s="6"/>
      <c r="J100" s="1"/>
    </row>
    <row r="101" spans="1:10" x14ac:dyDescent="0.25">
      <c r="A101" t="s">
        <v>0</v>
      </c>
      <c r="B101" t="s">
        <v>44</v>
      </c>
      <c r="C101" t="s">
        <v>10</v>
      </c>
      <c r="D101" s="9" t="str">
        <f t="shared" si="2"/>
        <v>M5000mT13</v>
      </c>
      <c r="E101">
        <v>1200</v>
      </c>
      <c r="F101">
        <v>10.279372</v>
      </c>
      <c r="G101">
        <v>10292.269399999999</v>
      </c>
      <c r="H101" s="5">
        <f t="shared" si="3"/>
        <v>0.01</v>
      </c>
      <c r="I101" s="6"/>
      <c r="J101" s="1"/>
    </row>
    <row r="102" spans="1:10" x14ac:dyDescent="0.25">
      <c r="A102" t="s">
        <v>0</v>
      </c>
      <c r="B102" t="s">
        <v>44</v>
      </c>
      <c r="C102" t="s">
        <v>17</v>
      </c>
      <c r="D102" s="9" t="str">
        <f t="shared" si="2"/>
        <v>M5000mT20</v>
      </c>
      <c r="E102">
        <v>1200</v>
      </c>
      <c r="F102">
        <v>10.279372</v>
      </c>
      <c r="G102">
        <v>10345.272199999999</v>
      </c>
      <c r="H102" s="5">
        <f t="shared" si="3"/>
        <v>0.01</v>
      </c>
      <c r="I102" s="6"/>
      <c r="J102" s="1"/>
    </row>
    <row r="103" spans="1:10" x14ac:dyDescent="0.25">
      <c r="A103" t="s">
        <v>0</v>
      </c>
      <c r="B103" t="s">
        <v>44</v>
      </c>
      <c r="C103" t="s">
        <v>31</v>
      </c>
      <c r="D103" s="9" t="str">
        <f t="shared" si="2"/>
        <v>M5000mT34</v>
      </c>
      <c r="E103">
        <v>1200</v>
      </c>
      <c r="F103">
        <v>8.1577160000000006</v>
      </c>
      <c r="G103">
        <v>6480.4159</v>
      </c>
      <c r="H103" s="5">
        <f t="shared" si="3"/>
        <v>0.01</v>
      </c>
      <c r="I103" s="6"/>
      <c r="J103" s="1"/>
    </row>
    <row r="104" spans="1:10" x14ac:dyDescent="0.25">
      <c r="A104" t="s">
        <v>0</v>
      </c>
      <c r="B104" t="s">
        <v>44</v>
      </c>
      <c r="C104" t="s">
        <v>20</v>
      </c>
      <c r="D104" s="9" t="str">
        <f t="shared" si="2"/>
        <v>M5000mT37</v>
      </c>
      <c r="E104">
        <v>1200</v>
      </c>
      <c r="F104">
        <v>10.279372</v>
      </c>
      <c r="G104">
        <v>10631.9123</v>
      </c>
      <c r="H104" s="5">
        <f t="shared" si="3"/>
        <v>0.01</v>
      </c>
      <c r="I104" s="6"/>
      <c r="J104" s="1"/>
    </row>
    <row r="105" spans="1:10" x14ac:dyDescent="0.25">
      <c r="A105" t="s">
        <v>0</v>
      </c>
      <c r="B105" t="s">
        <v>44</v>
      </c>
      <c r="C105" t="s">
        <v>21</v>
      </c>
      <c r="D105" s="9" t="str">
        <f t="shared" si="2"/>
        <v>M5000mT38</v>
      </c>
      <c r="E105">
        <v>1200</v>
      </c>
      <c r="F105">
        <v>10.279372</v>
      </c>
      <c r="G105">
        <v>10325.618899999999</v>
      </c>
      <c r="H105" s="5">
        <f t="shared" si="3"/>
        <v>0.01</v>
      </c>
      <c r="I105" s="6"/>
      <c r="J105" s="1"/>
    </row>
    <row r="106" spans="1:10" x14ac:dyDescent="0.25">
      <c r="A106" t="s">
        <v>0</v>
      </c>
      <c r="B106" t="s">
        <v>44</v>
      </c>
      <c r="C106" t="s">
        <v>12</v>
      </c>
      <c r="D106" s="9" t="str">
        <f t="shared" si="2"/>
        <v>M5000mT45-47</v>
      </c>
      <c r="E106">
        <v>1200</v>
      </c>
      <c r="F106">
        <v>10.279372</v>
      </c>
      <c r="G106">
        <v>10154.5859</v>
      </c>
      <c r="H106" s="5">
        <f t="shared" si="3"/>
        <v>0.01</v>
      </c>
      <c r="I106" s="6"/>
      <c r="J106" s="1"/>
    </row>
    <row r="107" spans="1:10" x14ac:dyDescent="0.25">
      <c r="A107" t="s">
        <v>0</v>
      </c>
      <c r="B107" t="s">
        <v>44</v>
      </c>
      <c r="C107" t="s">
        <v>34</v>
      </c>
      <c r="D107" s="9" t="str">
        <f t="shared" si="2"/>
        <v>M5000mT51</v>
      </c>
      <c r="E107">
        <v>1200</v>
      </c>
      <c r="F107">
        <v>8.1577160000000006</v>
      </c>
      <c r="G107">
        <v>10364.645399999999</v>
      </c>
      <c r="H107" s="5">
        <f t="shared" si="3"/>
        <v>0.01</v>
      </c>
      <c r="I107" s="6"/>
      <c r="J107" s="1"/>
    </row>
    <row r="108" spans="1:10" x14ac:dyDescent="0.25">
      <c r="A108" t="s">
        <v>0</v>
      </c>
      <c r="B108" t="s">
        <v>44</v>
      </c>
      <c r="C108" t="s">
        <v>35</v>
      </c>
      <c r="D108" s="9" t="str">
        <f t="shared" si="2"/>
        <v>M5000mT52</v>
      </c>
      <c r="E108">
        <v>1200</v>
      </c>
      <c r="F108">
        <v>8.1577160000000006</v>
      </c>
      <c r="G108">
        <v>7241.4067999999997</v>
      </c>
      <c r="H108" s="5">
        <f t="shared" si="3"/>
        <v>0.01</v>
      </c>
      <c r="I108" s="6"/>
      <c r="J108" s="1"/>
    </row>
    <row r="109" spans="1:10" x14ac:dyDescent="0.25">
      <c r="A109" t="s">
        <v>0</v>
      </c>
      <c r="B109" t="s">
        <v>44</v>
      </c>
      <c r="C109" t="s">
        <v>38</v>
      </c>
      <c r="D109" s="9" t="str">
        <f t="shared" si="2"/>
        <v>M5000mT53/54</v>
      </c>
      <c r="E109">
        <v>1200</v>
      </c>
      <c r="F109">
        <v>8.1577160000000006</v>
      </c>
      <c r="G109">
        <v>5680.5855000000001</v>
      </c>
      <c r="H109" s="5">
        <f t="shared" si="3"/>
        <v>0.01</v>
      </c>
      <c r="I109" s="6"/>
      <c r="J109" s="1"/>
    </row>
    <row r="110" spans="1:10" x14ac:dyDescent="0.25">
      <c r="A110" t="s">
        <v>0</v>
      </c>
      <c r="B110" t="s">
        <v>45</v>
      </c>
      <c r="C110" t="s">
        <v>8</v>
      </c>
      <c r="D110" s="9" t="str">
        <f t="shared" si="2"/>
        <v>M10000mT11</v>
      </c>
      <c r="E110">
        <v>1200</v>
      </c>
      <c r="F110">
        <v>12.100056</v>
      </c>
      <c r="G110">
        <v>26758.192800000001</v>
      </c>
      <c r="H110" s="5">
        <f t="shared" si="3"/>
        <v>0.01</v>
      </c>
      <c r="J110" s="1"/>
    </row>
    <row r="111" spans="1:10" x14ac:dyDescent="0.25">
      <c r="A111" t="s">
        <v>0</v>
      </c>
      <c r="B111" t="s">
        <v>45</v>
      </c>
      <c r="C111" t="s">
        <v>9</v>
      </c>
      <c r="D111" s="9" t="str">
        <f t="shared" si="2"/>
        <v>M10000mT12</v>
      </c>
      <c r="E111">
        <v>1200</v>
      </c>
      <c r="F111">
        <v>12.100056</v>
      </c>
      <c r="G111">
        <v>25388.497500000001</v>
      </c>
      <c r="H111" s="5">
        <f t="shared" si="3"/>
        <v>0.01</v>
      </c>
      <c r="I111" s="6"/>
      <c r="J111" s="1"/>
    </row>
    <row r="112" spans="1:10" x14ac:dyDescent="0.25">
      <c r="A112" t="s">
        <v>0</v>
      </c>
      <c r="B112" t="s">
        <v>45</v>
      </c>
      <c r="C112" t="s">
        <v>10</v>
      </c>
      <c r="D112" s="9" t="str">
        <f t="shared" si="2"/>
        <v>M10000mT13</v>
      </c>
      <c r="E112">
        <v>1200</v>
      </c>
      <c r="F112">
        <v>12.100056</v>
      </c>
      <c r="G112">
        <v>25996.123100000001</v>
      </c>
      <c r="H112" s="5">
        <f t="shared" si="3"/>
        <v>0.01</v>
      </c>
      <c r="I112" s="6"/>
      <c r="J112" s="1"/>
    </row>
    <row r="113" spans="1:10" x14ac:dyDescent="0.25">
      <c r="A113" t="s">
        <v>0</v>
      </c>
      <c r="B113" t="s">
        <v>45</v>
      </c>
      <c r="C113" t="s">
        <v>17</v>
      </c>
      <c r="D113" s="9" t="str">
        <f t="shared" si="2"/>
        <v>M10000mT20</v>
      </c>
      <c r="E113">
        <v>1200</v>
      </c>
      <c r="F113">
        <v>12.100056</v>
      </c>
      <c r="G113">
        <v>25152.21</v>
      </c>
      <c r="H113" s="5">
        <f t="shared" si="3"/>
        <v>0.01</v>
      </c>
      <c r="I113" s="6"/>
      <c r="J113" s="1"/>
    </row>
    <row r="114" spans="1:10" x14ac:dyDescent="0.25">
      <c r="A114" t="s">
        <v>0</v>
      </c>
      <c r="B114" t="s">
        <v>45</v>
      </c>
      <c r="C114" t="s">
        <v>12</v>
      </c>
      <c r="D114" s="9" t="str">
        <f t="shared" si="2"/>
        <v>M10000mT45-47</v>
      </c>
      <c r="E114">
        <v>1200</v>
      </c>
      <c r="F114">
        <v>12.100056</v>
      </c>
      <c r="G114">
        <v>26348.984700000001</v>
      </c>
      <c r="H114" s="5">
        <f t="shared" si="3"/>
        <v>0.01</v>
      </c>
      <c r="I114" s="6"/>
      <c r="J114" s="1"/>
    </row>
    <row r="115" spans="1:10" x14ac:dyDescent="0.25">
      <c r="A115" t="s">
        <v>0</v>
      </c>
      <c r="B115" t="s">
        <v>45</v>
      </c>
      <c r="C115" t="s">
        <v>34</v>
      </c>
      <c r="D115" s="9" t="str">
        <f t="shared" si="2"/>
        <v>M10000mT51</v>
      </c>
      <c r="E115">
        <v>1200</v>
      </c>
      <c r="F115">
        <v>9.0069020000000002</v>
      </c>
      <c r="G115">
        <v>21964.175299999999</v>
      </c>
      <c r="H115" s="5">
        <f t="shared" si="3"/>
        <v>0.01</v>
      </c>
      <c r="I115" s="6"/>
      <c r="J115" s="1"/>
    </row>
    <row r="116" spans="1:10" x14ac:dyDescent="0.25">
      <c r="A116" t="s">
        <v>0</v>
      </c>
      <c r="B116" t="s">
        <v>45</v>
      </c>
      <c r="C116" t="s">
        <v>35</v>
      </c>
      <c r="D116" s="9" t="str">
        <f t="shared" si="2"/>
        <v>M10000mT52</v>
      </c>
      <c r="E116">
        <v>1200</v>
      </c>
      <c r="F116">
        <v>9.0069020000000002</v>
      </c>
      <c r="G116">
        <v>16981.1636</v>
      </c>
      <c r="H116" s="5">
        <f t="shared" si="3"/>
        <v>0.01</v>
      </c>
      <c r="I116" s="6"/>
      <c r="J116" s="1"/>
    </row>
    <row r="117" spans="1:10" x14ac:dyDescent="0.25">
      <c r="A117" t="s">
        <v>0</v>
      </c>
      <c r="B117" t="s">
        <v>45</v>
      </c>
      <c r="C117" t="s">
        <v>38</v>
      </c>
      <c r="D117" s="9" t="str">
        <f t="shared" si="2"/>
        <v>M10000mT53/54</v>
      </c>
      <c r="E117">
        <v>1200</v>
      </c>
      <c r="F117">
        <v>9.0069020000000002</v>
      </c>
      <c r="G117">
        <v>12565.312599999999</v>
      </c>
      <c r="H117" s="5">
        <f t="shared" si="3"/>
        <v>0.01</v>
      </c>
      <c r="I117" s="6"/>
      <c r="J117" s="1"/>
    </row>
    <row r="118" spans="1:10" x14ac:dyDescent="0.25">
      <c r="A118" t="s">
        <v>22</v>
      </c>
      <c r="B118" t="s">
        <v>39</v>
      </c>
      <c r="C118" t="s">
        <v>8</v>
      </c>
      <c r="D118" s="9" t="str">
        <f t="shared" si="2"/>
        <v>W100mT11</v>
      </c>
      <c r="E118">
        <v>1200</v>
      </c>
      <c r="F118">
        <v>9.0990319999999993</v>
      </c>
      <c r="G118">
        <v>128.16990000000001</v>
      </c>
      <c r="H118" s="5">
        <f t="shared" si="3"/>
        <v>0.09</v>
      </c>
      <c r="I118" s="6"/>
      <c r="J118" s="1"/>
    </row>
    <row r="119" spans="1:10" x14ac:dyDescent="0.25">
      <c r="A119" t="s">
        <v>22</v>
      </c>
      <c r="B119" t="s">
        <v>39</v>
      </c>
      <c r="C119" t="s">
        <v>9</v>
      </c>
      <c r="D119" s="9" t="str">
        <f t="shared" si="2"/>
        <v>W100mT12</v>
      </c>
      <c r="E119">
        <v>1200</v>
      </c>
      <c r="F119">
        <v>9.0990319999999993</v>
      </c>
      <c r="G119">
        <v>127.3569</v>
      </c>
      <c r="H119" s="5">
        <f t="shared" si="3"/>
        <v>0.09</v>
      </c>
      <c r="I119" s="6"/>
      <c r="J119" s="1"/>
    </row>
    <row r="120" spans="1:10" x14ac:dyDescent="0.25">
      <c r="A120" t="s">
        <v>22</v>
      </c>
      <c r="B120" t="s">
        <v>39</v>
      </c>
      <c r="C120" t="s">
        <v>10</v>
      </c>
      <c r="D120" s="9" t="str">
        <f t="shared" si="2"/>
        <v>W100mT13</v>
      </c>
      <c r="E120">
        <v>1200</v>
      </c>
      <c r="F120">
        <v>9.0990319999999993</v>
      </c>
      <c r="G120">
        <v>127.3462</v>
      </c>
      <c r="H120" s="5">
        <f t="shared" si="3"/>
        <v>0.09</v>
      </c>
      <c r="I120" s="6"/>
      <c r="J120" s="1"/>
    </row>
    <row r="121" spans="1:10" x14ac:dyDescent="0.25">
      <c r="A121" t="s">
        <v>22</v>
      </c>
      <c r="B121" t="s">
        <v>39</v>
      </c>
      <c r="C121" t="s">
        <v>30</v>
      </c>
      <c r="D121" s="9" t="str">
        <f t="shared" si="2"/>
        <v>W100mT33</v>
      </c>
      <c r="E121">
        <v>1200</v>
      </c>
      <c r="F121">
        <v>8.9427000000000003</v>
      </c>
      <c r="G121">
        <v>209.34129999999999</v>
      </c>
      <c r="H121" s="5">
        <f t="shared" si="3"/>
        <v>0.06</v>
      </c>
      <c r="I121" s="6"/>
      <c r="J121" s="1"/>
    </row>
    <row r="122" spans="1:10" x14ac:dyDescent="0.25">
      <c r="A122" t="s">
        <v>22</v>
      </c>
      <c r="B122" t="s">
        <v>39</v>
      </c>
      <c r="C122" t="s">
        <v>31</v>
      </c>
      <c r="D122" s="9" t="str">
        <f t="shared" si="2"/>
        <v>W100mT34</v>
      </c>
      <c r="E122">
        <v>1200</v>
      </c>
      <c r="F122">
        <v>8.9427000000000003</v>
      </c>
      <c r="G122">
        <v>182.28319999999999</v>
      </c>
      <c r="H122" s="5">
        <f t="shared" si="3"/>
        <v>0.06</v>
      </c>
      <c r="I122" s="6"/>
      <c r="J122" s="1"/>
    </row>
    <row r="123" spans="1:10" x14ac:dyDescent="0.25">
      <c r="A123" t="s">
        <v>22</v>
      </c>
      <c r="B123" t="s">
        <v>39</v>
      </c>
      <c r="C123" t="s">
        <v>18</v>
      </c>
      <c r="D123" s="9" t="str">
        <f t="shared" si="2"/>
        <v>W100mT35</v>
      </c>
      <c r="E123">
        <v>1200</v>
      </c>
      <c r="F123">
        <v>9.0990319999999993</v>
      </c>
      <c r="G123">
        <v>153.7799</v>
      </c>
      <c r="H123" s="5">
        <f t="shared" si="3"/>
        <v>0.08</v>
      </c>
      <c r="I123" s="6"/>
      <c r="J123" s="1"/>
    </row>
    <row r="124" spans="1:10" x14ac:dyDescent="0.25">
      <c r="A124" t="s">
        <v>22</v>
      </c>
      <c r="B124" t="s">
        <v>39</v>
      </c>
      <c r="C124" t="s">
        <v>19</v>
      </c>
      <c r="D124" s="9" t="str">
        <f t="shared" si="2"/>
        <v>W100mT36</v>
      </c>
      <c r="E124">
        <v>1200</v>
      </c>
      <c r="F124">
        <v>9.0990319999999993</v>
      </c>
      <c r="G124">
        <v>151.8185</v>
      </c>
      <c r="H124" s="5">
        <f t="shared" si="3"/>
        <v>0.08</v>
      </c>
      <c r="I124" s="6"/>
      <c r="J124" s="1"/>
    </row>
    <row r="125" spans="1:10" x14ac:dyDescent="0.25">
      <c r="A125" t="s">
        <v>22</v>
      </c>
      <c r="B125" t="s">
        <v>39</v>
      </c>
      <c r="C125" t="s">
        <v>20</v>
      </c>
      <c r="D125" s="9" t="str">
        <f t="shared" si="2"/>
        <v>W100mT37</v>
      </c>
      <c r="E125">
        <v>1200</v>
      </c>
      <c r="F125">
        <v>9.0990319999999993</v>
      </c>
      <c r="G125">
        <v>143.8613</v>
      </c>
      <c r="H125" s="5">
        <f t="shared" si="3"/>
        <v>0.08</v>
      </c>
      <c r="I125" s="6"/>
      <c r="J125" s="1"/>
    </row>
    <row r="126" spans="1:10" x14ac:dyDescent="0.25">
      <c r="A126" t="s">
        <v>22</v>
      </c>
      <c r="B126" t="s">
        <v>39</v>
      </c>
      <c r="C126" t="s">
        <v>21</v>
      </c>
      <c r="D126" s="9" t="str">
        <f t="shared" si="2"/>
        <v>W100mT38</v>
      </c>
      <c r="E126">
        <v>1200</v>
      </c>
      <c r="F126">
        <v>9.0990319999999993</v>
      </c>
      <c r="G126">
        <v>137.32749999999999</v>
      </c>
      <c r="H126" s="5">
        <f t="shared" si="3"/>
        <v>0.08</v>
      </c>
      <c r="I126" s="6"/>
      <c r="J126" s="1"/>
    </row>
    <row r="127" spans="1:10" x14ac:dyDescent="0.25">
      <c r="A127" t="s">
        <v>22</v>
      </c>
      <c r="B127" t="s">
        <v>39</v>
      </c>
      <c r="C127" t="s">
        <v>11</v>
      </c>
      <c r="D127" s="9" t="str">
        <f t="shared" si="2"/>
        <v>W100mT42</v>
      </c>
      <c r="E127">
        <v>1200</v>
      </c>
      <c r="F127">
        <v>9.0990319999999993</v>
      </c>
      <c r="G127">
        <v>158.6593</v>
      </c>
      <c r="H127" s="5">
        <f t="shared" si="3"/>
        <v>7.0000000000000007E-2</v>
      </c>
      <c r="I127" s="6"/>
      <c r="J127" s="1"/>
    </row>
    <row r="128" spans="1:10" x14ac:dyDescent="0.25">
      <c r="A128" t="s">
        <v>22</v>
      </c>
      <c r="B128" t="s">
        <v>39</v>
      </c>
      <c r="C128" t="s">
        <v>32</v>
      </c>
      <c r="D128" s="9" t="str">
        <f t="shared" si="2"/>
        <v>W100mT43</v>
      </c>
      <c r="E128">
        <v>1200</v>
      </c>
      <c r="F128">
        <v>9.0990319999999993</v>
      </c>
      <c r="G128">
        <v>133.5111</v>
      </c>
      <c r="H128" s="5">
        <f t="shared" si="3"/>
        <v>0.09</v>
      </c>
      <c r="J128" s="1"/>
    </row>
    <row r="129" spans="1:10" x14ac:dyDescent="0.25">
      <c r="A129" t="s">
        <v>22</v>
      </c>
      <c r="B129" t="s">
        <v>39</v>
      </c>
      <c r="C129" t="s">
        <v>33</v>
      </c>
      <c r="D129" s="9" t="str">
        <f t="shared" si="2"/>
        <v>W100mT44</v>
      </c>
      <c r="E129">
        <v>1200</v>
      </c>
      <c r="F129">
        <v>9.0990319999999993</v>
      </c>
      <c r="G129">
        <v>136.7319</v>
      </c>
      <c r="H129" s="5">
        <f t="shared" si="3"/>
        <v>0.08</v>
      </c>
      <c r="J129" s="1"/>
    </row>
    <row r="130" spans="1:10" x14ac:dyDescent="0.25">
      <c r="A130" t="s">
        <v>22</v>
      </c>
      <c r="B130" t="s">
        <v>39</v>
      </c>
      <c r="C130" t="s">
        <v>12</v>
      </c>
      <c r="D130" s="9" t="str">
        <f t="shared" si="2"/>
        <v>W100mT45-47</v>
      </c>
      <c r="E130">
        <v>1200</v>
      </c>
      <c r="F130">
        <v>9.0990319999999993</v>
      </c>
      <c r="G130">
        <v>131.709</v>
      </c>
      <c r="H130" s="5">
        <f t="shared" si="3"/>
        <v>0.09</v>
      </c>
      <c r="J130" s="1"/>
    </row>
    <row r="131" spans="1:10" x14ac:dyDescent="0.25">
      <c r="A131" t="s">
        <v>22</v>
      </c>
      <c r="B131" t="s">
        <v>39</v>
      </c>
      <c r="C131" t="s">
        <v>34</v>
      </c>
      <c r="D131" s="9" t="str">
        <f t="shared" si="2"/>
        <v>W100mT51</v>
      </c>
      <c r="E131">
        <v>1200</v>
      </c>
      <c r="F131">
        <v>8.9427000000000003</v>
      </c>
      <c r="G131">
        <v>271.48039999999997</v>
      </c>
      <c r="H131" s="5">
        <f t="shared" si="3"/>
        <v>0.04</v>
      </c>
      <c r="J131" s="1"/>
    </row>
    <row r="132" spans="1:10" x14ac:dyDescent="0.25">
      <c r="A132" t="s">
        <v>22</v>
      </c>
      <c r="B132" t="s">
        <v>39</v>
      </c>
      <c r="C132" t="s">
        <v>35</v>
      </c>
      <c r="D132" s="9" t="str">
        <f t="shared" ref="D132:D198" si="4">+CONCATENATE(A132,B132,C132)</f>
        <v>W100mT52</v>
      </c>
      <c r="E132">
        <v>1200</v>
      </c>
      <c r="F132">
        <v>8.9427000000000003</v>
      </c>
      <c r="G132">
        <v>195.72229999999999</v>
      </c>
      <c r="H132" s="5">
        <f t="shared" ref="H132:H198" si="5">IF(E132 &gt; 0, CEILING((F132-LN(LN(6/5)))/G132,0.01), "")</f>
        <v>0.06</v>
      </c>
      <c r="I132" s="6"/>
      <c r="J132" s="1"/>
    </row>
    <row r="133" spans="1:10" x14ac:dyDescent="0.25">
      <c r="A133" t="s">
        <v>22</v>
      </c>
      <c r="B133" t="s">
        <v>39</v>
      </c>
      <c r="C133" t="s">
        <v>36</v>
      </c>
      <c r="D133" s="9" t="str">
        <f t="shared" si="4"/>
        <v>W100mT53</v>
      </c>
      <c r="E133">
        <v>1200</v>
      </c>
      <c r="F133">
        <v>8.9427000000000003</v>
      </c>
      <c r="G133">
        <v>171.02709999999999</v>
      </c>
      <c r="H133" s="5">
        <f t="shared" si="5"/>
        <v>7.0000000000000007E-2</v>
      </c>
      <c r="J133" s="1"/>
    </row>
    <row r="134" spans="1:10" x14ac:dyDescent="0.25">
      <c r="A134" t="s">
        <v>22</v>
      </c>
      <c r="B134" t="s">
        <v>39</v>
      </c>
      <c r="C134" t="s">
        <v>37</v>
      </c>
      <c r="D134" s="9" t="str">
        <f t="shared" si="4"/>
        <v>W100mT54</v>
      </c>
      <c r="E134">
        <v>1200</v>
      </c>
      <c r="F134">
        <v>8.9427000000000003</v>
      </c>
      <c r="G134">
        <v>170.30619999999999</v>
      </c>
      <c r="H134" s="5">
        <f t="shared" si="5"/>
        <v>7.0000000000000007E-2</v>
      </c>
      <c r="I134" s="6"/>
      <c r="J134" s="1"/>
    </row>
    <row r="135" spans="1:10" x14ac:dyDescent="0.25">
      <c r="A135" t="s">
        <v>22</v>
      </c>
      <c r="B135" t="s">
        <v>39</v>
      </c>
      <c r="C135" t="s">
        <v>13</v>
      </c>
      <c r="D135" s="9" t="str">
        <f t="shared" si="4"/>
        <v>W100mT61</v>
      </c>
      <c r="E135">
        <v>1200</v>
      </c>
      <c r="F135">
        <v>9.0990319999999993</v>
      </c>
      <c r="G135">
        <v>158.6593</v>
      </c>
      <c r="H135" s="5">
        <f t="shared" si="5"/>
        <v>7.0000000000000007E-2</v>
      </c>
      <c r="I135" s="6"/>
      <c r="J135" s="1"/>
    </row>
    <row r="136" spans="1:10" x14ac:dyDescent="0.25">
      <c r="A136" t="s">
        <v>22</v>
      </c>
      <c r="B136" t="s">
        <v>39</v>
      </c>
      <c r="C136" t="s">
        <v>14</v>
      </c>
      <c r="D136" s="9" t="str">
        <f t="shared" si="4"/>
        <v>W100mT62</v>
      </c>
      <c r="E136">
        <v>1200</v>
      </c>
      <c r="F136">
        <v>9.0990319999999993</v>
      </c>
      <c r="G136">
        <v>133.5111</v>
      </c>
      <c r="H136" s="5">
        <f t="shared" si="5"/>
        <v>0.09</v>
      </c>
      <c r="I136" s="6"/>
      <c r="J136" s="1"/>
    </row>
    <row r="137" spans="1:10" x14ac:dyDescent="0.25">
      <c r="A137" t="s">
        <v>22</v>
      </c>
      <c r="B137" t="s">
        <v>39</v>
      </c>
      <c r="C137" t="s">
        <v>15</v>
      </c>
      <c r="D137" s="9" t="str">
        <f t="shared" si="4"/>
        <v>W100mT63</v>
      </c>
      <c r="E137">
        <v>1200</v>
      </c>
      <c r="F137">
        <v>9.0990319999999993</v>
      </c>
      <c r="G137">
        <v>158.6593</v>
      </c>
      <c r="H137" s="5">
        <f t="shared" si="5"/>
        <v>7.0000000000000007E-2</v>
      </c>
      <c r="I137" s="6"/>
      <c r="J137" s="1"/>
    </row>
    <row r="138" spans="1:10" x14ac:dyDescent="0.25">
      <c r="A138" t="s">
        <v>22</v>
      </c>
      <c r="B138" t="s">
        <v>39</v>
      </c>
      <c r="C138" t="s">
        <v>16</v>
      </c>
      <c r="D138" s="9" t="str">
        <f t="shared" si="4"/>
        <v>W100mT64</v>
      </c>
      <c r="E138">
        <v>1200</v>
      </c>
      <c r="F138">
        <v>9.0990319999999993</v>
      </c>
      <c r="G138">
        <v>136.7319</v>
      </c>
      <c r="H138" s="5">
        <f t="shared" si="5"/>
        <v>0.08</v>
      </c>
      <c r="I138" s="6"/>
      <c r="J138" s="1"/>
    </row>
    <row r="139" spans="1:10" x14ac:dyDescent="0.25">
      <c r="A139" t="s">
        <v>22</v>
      </c>
      <c r="B139" t="s">
        <v>40</v>
      </c>
      <c r="C139" t="s">
        <v>8</v>
      </c>
      <c r="D139" s="9" t="str">
        <f t="shared" si="4"/>
        <v>W200mT11</v>
      </c>
      <c r="E139">
        <v>1200</v>
      </c>
      <c r="F139">
        <v>8.7689129999999995</v>
      </c>
      <c r="G139">
        <v>256.089</v>
      </c>
      <c r="H139" s="5">
        <f t="shared" si="5"/>
        <v>0.05</v>
      </c>
      <c r="I139" s="6"/>
      <c r="J139" s="1"/>
    </row>
    <row r="140" spans="1:10" x14ac:dyDescent="0.25">
      <c r="A140" t="s">
        <v>22</v>
      </c>
      <c r="B140" t="s">
        <v>40</v>
      </c>
      <c r="C140" t="s">
        <v>9</v>
      </c>
      <c r="D140" s="9" t="str">
        <f t="shared" si="4"/>
        <v>W200mT12</v>
      </c>
      <c r="E140">
        <v>1200</v>
      </c>
      <c r="F140">
        <v>8.7689129999999995</v>
      </c>
      <c r="G140">
        <v>249.65710000000001</v>
      </c>
      <c r="H140" s="5">
        <f t="shared" si="5"/>
        <v>0.05</v>
      </c>
      <c r="I140" s="6"/>
      <c r="J140" s="1"/>
    </row>
    <row r="141" spans="1:10" x14ac:dyDescent="0.25">
      <c r="A141" t="s">
        <v>22</v>
      </c>
      <c r="B141" t="s">
        <v>40</v>
      </c>
      <c r="C141" t="s">
        <v>10</v>
      </c>
      <c r="D141" s="9" t="str">
        <f t="shared" si="4"/>
        <v>W200mT13</v>
      </c>
      <c r="E141">
        <v>1200</v>
      </c>
      <c r="F141">
        <v>8.7689129999999995</v>
      </c>
      <c r="G141">
        <v>256.18819999999999</v>
      </c>
      <c r="H141" s="5">
        <f t="shared" si="5"/>
        <v>0.05</v>
      </c>
      <c r="I141" s="6"/>
      <c r="J141" s="1"/>
    </row>
    <row r="142" spans="1:10" x14ac:dyDescent="0.25">
      <c r="A142" t="s">
        <v>22</v>
      </c>
      <c r="B142" t="s">
        <v>40</v>
      </c>
      <c r="C142" t="s">
        <v>30</v>
      </c>
      <c r="D142" s="9" t="str">
        <f t="shared" si="4"/>
        <v>W200mT33</v>
      </c>
      <c r="E142">
        <v>1200</v>
      </c>
      <c r="F142">
        <v>8.1154449999999994</v>
      </c>
      <c r="G142">
        <v>342.09570000000002</v>
      </c>
      <c r="H142" s="5">
        <f t="shared" si="5"/>
        <v>0.03</v>
      </c>
      <c r="J142" s="1"/>
    </row>
    <row r="143" spans="1:10" x14ac:dyDescent="0.25">
      <c r="A143" t="s">
        <v>22</v>
      </c>
      <c r="B143" t="s">
        <v>40</v>
      </c>
      <c r="C143" t="s">
        <v>31</v>
      </c>
      <c r="D143" s="9" t="str">
        <f t="shared" si="4"/>
        <v>W200mT34</v>
      </c>
      <c r="E143">
        <v>1200</v>
      </c>
      <c r="F143">
        <v>8.1154449999999994</v>
      </c>
      <c r="G143">
        <v>300.59129999999999</v>
      </c>
      <c r="H143" s="5">
        <f t="shared" si="5"/>
        <v>0.04</v>
      </c>
      <c r="I143" s="6"/>
      <c r="J143" s="1"/>
    </row>
    <row r="144" spans="1:10" x14ac:dyDescent="0.25">
      <c r="A144" t="s">
        <v>22</v>
      </c>
      <c r="B144" t="s">
        <v>40</v>
      </c>
      <c r="C144" t="s">
        <v>18</v>
      </c>
      <c r="D144" s="9" t="str">
        <f t="shared" si="4"/>
        <v>W200mT35</v>
      </c>
      <c r="E144">
        <v>1200</v>
      </c>
      <c r="F144">
        <v>8.7689129999999995</v>
      </c>
      <c r="G144">
        <v>302.69470000000001</v>
      </c>
      <c r="H144" s="5">
        <f t="shared" si="5"/>
        <v>0.04</v>
      </c>
      <c r="J144" s="1"/>
    </row>
    <row r="145" spans="1:10" x14ac:dyDescent="0.25">
      <c r="A145" t="s">
        <v>22</v>
      </c>
      <c r="B145" t="s">
        <v>40</v>
      </c>
      <c r="C145" t="s">
        <v>19</v>
      </c>
      <c r="D145" s="9" t="str">
        <f t="shared" si="4"/>
        <v>W200mT36</v>
      </c>
      <c r="E145">
        <v>1200</v>
      </c>
      <c r="F145">
        <v>8.7689129999999995</v>
      </c>
      <c r="G145">
        <v>307.82130000000001</v>
      </c>
      <c r="H145" s="5">
        <f t="shared" si="5"/>
        <v>0.04</v>
      </c>
      <c r="I145" s="6"/>
      <c r="J145" s="1"/>
    </row>
    <row r="146" spans="1:10" x14ac:dyDescent="0.25">
      <c r="A146" t="s">
        <v>22</v>
      </c>
      <c r="B146" t="s">
        <v>40</v>
      </c>
      <c r="C146" t="s">
        <v>20</v>
      </c>
      <c r="D146" s="9" t="str">
        <f t="shared" si="4"/>
        <v>W200mT37</v>
      </c>
      <c r="E146">
        <v>1200</v>
      </c>
      <c r="F146">
        <v>8.7689129999999995</v>
      </c>
      <c r="G146">
        <v>290.41969999999998</v>
      </c>
      <c r="H146" s="5">
        <f t="shared" si="5"/>
        <v>0.04</v>
      </c>
      <c r="I146" s="6"/>
      <c r="J146" s="1"/>
    </row>
    <row r="147" spans="1:10" x14ac:dyDescent="0.25">
      <c r="A147" t="s">
        <v>22</v>
      </c>
      <c r="B147" t="s">
        <v>40</v>
      </c>
      <c r="C147" t="s">
        <v>21</v>
      </c>
      <c r="D147" s="9" t="str">
        <f t="shared" si="4"/>
        <v>W200mT38</v>
      </c>
      <c r="E147">
        <v>1200</v>
      </c>
      <c r="F147">
        <v>8.7689129999999995</v>
      </c>
      <c r="G147">
        <v>277.33850000000001</v>
      </c>
      <c r="H147" s="5">
        <f t="shared" si="5"/>
        <v>0.04</v>
      </c>
      <c r="I147" s="6"/>
      <c r="J147" s="1"/>
    </row>
    <row r="148" spans="1:10" x14ac:dyDescent="0.25">
      <c r="A148" t="s">
        <v>22</v>
      </c>
      <c r="B148" t="s">
        <v>40</v>
      </c>
      <c r="C148" t="s">
        <v>11</v>
      </c>
      <c r="D148" s="9" t="str">
        <f t="shared" si="4"/>
        <v>W200mT42</v>
      </c>
      <c r="E148">
        <v>1200</v>
      </c>
      <c r="F148">
        <v>8.7689129999999995</v>
      </c>
      <c r="G148">
        <v>331.35469999999998</v>
      </c>
      <c r="H148" s="5">
        <f t="shared" si="5"/>
        <v>0.04</v>
      </c>
      <c r="I148" s="6"/>
      <c r="J148" s="1"/>
    </row>
    <row r="149" spans="1:10" x14ac:dyDescent="0.25">
      <c r="A149" t="s">
        <v>22</v>
      </c>
      <c r="B149" t="s">
        <v>40</v>
      </c>
      <c r="C149" t="s">
        <v>32</v>
      </c>
      <c r="D149" s="9" t="str">
        <f t="shared" si="4"/>
        <v>W200mT43</v>
      </c>
      <c r="E149">
        <v>1200</v>
      </c>
      <c r="F149">
        <v>8.7689129999999995</v>
      </c>
      <c r="G149">
        <v>268.85149999999999</v>
      </c>
      <c r="H149" s="5">
        <f t="shared" si="5"/>
        <v>0.04</v>
      </c>
      <c r="I149" s="6"/>
      <c r="J149" s="1"/>
    </row>
    <row r="150" spans="1:10" x14ac:dyDescent="0.25">
      <c r="A150" t="s">
        <v>22</v>
      </c>
      <c r="B150" t="s">
        <v>40</v>
      </c>
      <c r="C150" t="s">
        <v>33</v>
      </c>
      <c r="D150" s="9" t="str">
        <f t="shared" si="4"/>
        <v>W200mT44</v>
      </c>
      <c r="E150">
        <v>1200</v>
      </c>
      <c r="F150">
        <v>8.7689129999999995</v>
      </c>
      <c r="G150">
        <v>273.48239999999998</v>
      </c>
      <c r="H150" s="5">
        <f t="shared" si="5"/>
        <v>0.04</v>
      </c>
      <c r="I150" s="6"/>
      <c r="J150" s="1"/>
    </row>
    <row r="151" spans="1:10" x14ac:dyDescent="0.25">
      <c r="A151" t="s">
        <v>22</v>
      </c>
      <c r="B151" t="s">
        <v>40</v>
      </c>
      <c r="C151" t="s">
        <v>12</v>
      </c>
      <c r="D151" s="9" t="str">
        <f t="shared" si="4"/>
        <v>W200mT45-47</v>
      </c>
      <c r="E151">
        <v>1200</v>
      </c>
      <c r="F151">
        <v>8.7689129999999995</v>
      </c>
      <c r="G151">
        <v>261.3229</v>
      </c>
      <c r="H151" s="5">
        <f t="shared" si="5"/>
        <v>0.05</v>
      </c>
      <c r="I151" s="6"/>
      <c r="J151" s="1"/>
    </row>
    <row r="152" spans="1:10" x14ac:dyDescent="0.25">
      <c r="A152" t="s">
        <v>22</v>
      </c>
      <c r="B152" t="s">
        <v>40</v>
      </c>
      <c r="C152" t="s">
        <v>34</v>
      </c>
      <c r="D152" s="9" t="str">
        <f t="shared" si="4"/>
        <v>W200mT51</v>
      </c>
      <c r="E152">
        <v>1200</v>
      </c>
      <c r="F152">
        <v>8.1154449999999994</v>
      </c>
      <c r="G152">
        <v>492.7079</v>
      </c>
      <c r="H152" s="5">
        <f t="shared" si="5"/>
        <v>0.02</v>
      </c>
      <c r="I152" s="6"/>
      <c r="J152" s="1"/>
    </row>
    <row r="153" spans="1:10" x14ac:dyDescent="0.25">
      <c r="A153" t="s">
        <v>22</v>
      </c>
      <c r="B153" t="s">
        <v>40</v>
      </c>
      <c r="C153" t="s">
        <v>35</v>
      </c>
      <c r="D153" s="9" t="str">
        <f t="shared" si="4"/>
        <v>W200mT52</v>
      </c>
      <c r="E153">
        <v>1200</v>
      </c>
      <c r="F153">
        <v>8.1154449999999994</v>
      </c>
      <c r="G153">
        <v>319.84089999999998</v>
      </c>
      <c r="H153" s="5">
        <f t="shared" si="5"/>
        <v>0.04</v>
      </c>
      <c r="J153" s="1"/>
    </row>
    <row r="154" spans="1:10" x14ac:dyDescent="0.25">
      <c r="A154" t="s">
        <v>22</v>
      </c>
      <c r="B154" t="s">
        <v>40</v>
      </c>
      <c r="C154" t="s">
        <v>36</v>
      </c>
      <c r="D154" s="9" t="str">
        <f t="shared" si="4"/>
        <v>W200mT53</v>
      </c>
      <c r="E154">
        <v>1200</v>
      </c>
      <c r="F154">
        <v>8.1154449999999994</v>
      </c>
      <c r="G154">
        <v>278.75720000000001</v>
      </c>
      <c r="H154" s="5">
        <f t="shared" si="5"/>
        <v>0.04</v>
      </c>
      <c r="I154" s="6"/>
      <c r="J154" s="1"/>
    </row>
    <row r="155" spans="1:10" x14ac:dyDescent="0.25">
      <c r="A155" t="s">
        <v>22</v>
      </c>
      <c r="B155" t="s">
        <v>40</v>
      </c>
      <c r="C155" t="s">
        <v>37</v>
      </c>
      <c r="D155" s="9" t="str">
        <f t="shared" si="4"/>
        <v>W200mT54</v>
      </c>
      <c r="E155">
        <v>1200</v>
      </c>
      <c r="F155">
        <v>8.1154449999999994</v>
      </c>
      <c r="G155">
        <v>280.59289999999999</v>
      </c>
      <c r="H155" s="5">
        <f t="shared" si="5"/>
        <v>0.04</v>
      </c>
      <c r="I155" s="6"/>
      <c r="J155" s="1"/>
    </row>
    <row r="156" spans="1:10" x14ac:dyDescent="0.25">
      <c r="A156" t="s">
        <v>22</v>
      </c>
      <c r="B156" t="s">
        <v>40</v>
      </c>
      <c r="C156" t="s">
        <v>13</v>
      </c>
      <c r="D156" s="9" t="str">
        <f t="shared" si="4"/>
        <v>W200mT61</v>
      </c>
      <c r="E156">
        <v>1200</v>
      </c>
      <c r="F156">
        <v>8.7689129999999995</v>
      </c>
      <c r="G156">
        <v>331.35469999999998</v>
      </c>
      <c r="H156" s="5">
        <f t="shared" si="5"/>
        <v>0.04</v>
      </c>
      <c r="I156" s="6"/>
      <c r="J156" s="1"/>
    </row>
    <row r="157" spans="1:10" x14ac:dyDescent="0.25">
      <c r="A157" t="s">
        <v>22</v>
      </c>
      <c r="B157" t="s">
        <v>40</v>
      </c>
      <c r="C157" t="s">
        <v>14</v>
      </c>
      <c r="D157" s="9" t="str">
        <f t="shared" si="4"/>
        <v>W200mT62</v>
      </c>
      <c r="E157">
        <v>1200</v>
      </c>
      <c r="F157">
        <v>8.7689129999999995</v>
      </c>
      <c r="G157">
        <v>268.85149999999999</v>
      </c>
      <c r="H157" s="5">
        <f t="shared" si="5"/>
        <v>0.04</v>
      </c>
      <c r="I157" s="6"/>
      <c r="J157" s="1"/>
    </row>
    <row r="158" spans="1:10" x14ac:dyDescent="0.25">
      <c r="A158" t="s">
        <v>22</v>
      </c>
      <c r="B158" t="s">
        <v>40</v>
      </c>
      <c r="C158" t="s">
        <v>15</v>
      </c>
      <c r="D158" s="9" t="str">
        <f t="shared" si="4"/>
        <v>W200mT63</v>
      </c>
      <c r="E158">
        <v>1200</v>
      </c>
      <c r="F158">
        <v>8.7689129999999995</v>
      </c>
      <c r="G158">
        <v>331.35469999999998</v>
      </c>
      <c r="H158" s="5">
        <f t="shared" si="5"/>
        <v>0.04</v>
      </c>
      <c r="I158" s="6"/>
      <c r="J158" s="1"/>
    </row>
    <row r="159" spans="1:10" x14ac:dyDescent="0.25">
      <c r="A159" t="s">
        <v>22</v>
      </c>
      <c r="B159" t="s">
        <v>40</v>
      </c>
      <c r="C159" t="s">
        <v>16</v>
      </c>
      <c r="D159" s="9" t="str">
        <f t="shared" si="4"/>
        <v>W200mT64</v>
      </c>
      <c r="E159">
        <v>1200</v>
      </c>
      <c r="F159">
        <v>8.7689129999999995</v>
      </c>
      <c r="G159">
        <v>273.48239999999998</v>
      </c>
      <c r="H159" s="5">
        <f t="shared" si="5"/>
        <v>0.04</v>
      </c>
      <c r="I159" s="6"/>
      <c r="J159" s="1"/>
    </row>
    <row r="160" spans="1:10" x14ac:dyDescent="0.25">
      <c r="A160" t="s">
        <v>22</v>
      </c>
      <c r="B160" t="s">
        <v>41</v>
      </c>
      <c r="C160" t="s">
        <v>8</v>
      </c>
      <c r="D160" s="9" t="str">
        <f t="shared" si="4"/>
        <v>W400mT11</v>
      </c>
      <c r="E160">
        <v>1200</v>
      </c>
      <c r="F160">
        <v>8.6629120000000004</v>
      </c>
      <c r="G160">
        <v>582.98030000000006</v>
      </c>
      <c r="H160" s="5">
        <f t="shared" si="5"/>
        <v>0.02</v>
      </c>
      <c r="I160" s="6"/>
      <c r="J160" s="1"/>
    </row>
    <row r="161" spans="1:10" x14ac:dyDescent="0.25">
      <c r="A161" t="s">
        <v>22</v>
      </c>
      <c r="B161" t="s">
        <v>41</v>
      </c>
      <c r="C161" t="s">
        <v>9</v>
      </c>
      <c r="D161" s="9" t="str">
        <f t="shared" si="4"/>
        <v>W400mT12</v>
      </c>
      <c r="E161">
        <v>1200</v>
      </c>
      <c r="F161">
        <v>8.6629120000000004</v>
      </c>
      <c r="G161">
        <v>567.47439999999995</v>
      </c>
      <c r="H161" s="5">
        <f t="shared" si="5"/>
        <v>0.02</v>
      </c>
      <c r="J161" s="1"/>
    </row>
    <row r="162" spans="1:10" x14ac:dyDescent="0.25">
      <c r="A162" t="s">
        <v>22</v>
      </c>
      <c r="B162" t="s">
        <v>41</v>
      </c>
      <c r="C162" t="s">
        <v>10</v>
      </c>
      <c r="D162" s="9" t="str">
        <f t="shared" si="4"/>
        <v>W400mT13</v>
      </c>
      <c r="E162">
        <v>1200</v>
      </c>
      <c r="F162">
        <v>8.6629120000000004</v>
      </c>
      <c r="G162">
        <v>559.67290000000003</v>
      </c>
      <c r="H162" s="5">
        <f t="shared" si="5"/>
        <v>0.02</v>
      </c>
      <c r="I162" s="6"/>
      <c r="J162" s="1"/>
    </row>
    <row r="163" spans="1:10" x14ac:dyDescent="0.25">
      <c r="A163" t="s">
        <v>22</v>
      </c>
      <c r="B163" t="s">
        <v>41</v>
      </c>
      <c r="C163" t="s">
        <v>17</v>
      </c>
      <c r="D163" s="9" t="str">
        <f t="shared" si="4"/>
        <v>W400mT20</v>
      </c>
      <c r="E163">
        <v>1200</v>
      </c>
      <c r="F163">
        <v>8.6629120000000004</v>
      </c>
      <c r="G163">
        <v>587.42449999999997</v>
      </c>
      <c r="H163" s="5">
        <f t="shared" si="5"/>
        <v>0.02</v>
      </c>
      <c r="I163" s="6"/>
      <c r="J163" s="1"/>
    </row>
    <row r="164" spans="1:10" x14ac:dyDescent="0.25">
      <c r="A164" t="s">
        <v>22</v>
      </c>
      <c r="B164" t="s">
        <v>41</v>
      </c>
      <c r="C164" t="s">
        <v>30</v>
      </c>
      <c r="D164" s="9" t="str">
        <f t="shared" si="4"/>
        <v>W400mT33</v>
      </c>
      <c r="E164">
        <v>1200</v>
      </c>
      <c r="F164">
        <v>7.1933090000000002</v>
      </c>
      <c r="G164">
        <v>640.34990000000005</v>
      </c>
      <c r="H164" s="5">
        <f t="shared" si="5"/>
        <v>0.02</v>
      </c>
      <c r="I164" s="6"/>
      <c r="J164" s="1"/>
    </row>
    <row r="165" spans="1:10" x14ac:dyDescent="0.25">
      <c r="A165" t="s">
        <v>22</v>
      </c>
      <c r="B165" t="s">
        <v>41</v>
      </c>
      <c r="C165" t="s">
        <v>31</v>
      </c>
      <c r="D165" s="9" t="str">
        <f t="shared" si="4"/>
        <v>W400mT34</v>
      </c>
      <c r="E165">
        <v>1200</v>
      </c>
      <c r="F165">
        <v>7.1933090000000002</v>
      </c>
      <c r="G165">
        <v>505.8784</v>
      </c>
      <c r="H165" s="5">
        <f t="shared" si="5"/>
        <v>0.02</v>
      </c>
      <c r="I165" s="6"/>
      <c r="J165" s="1"/>
    </row>
    <row r="166" spans="1:10" x14ac:dyDescent="0.25">
      <c r="A166" t="s">
        <v>22</v>
      </c>
      <c r="B166" t="s">
        <v>41</v>
      </c>
      <c r="C166" t="s">
        <v>18</v>
      </c>
      <c r="D166" s="9" t="str">
        <f t="shared" si="4"/>
        <v>W400mT35</v>
      </c>
      <c r="E166">
        <v>1200</v>
      </c>
      <c r="F166">
        <v>8.6629120000000004</v>
      </c>
      <c r="G166">
        <v>760.94680000000005</v>
      </c>
      <c r="H166" s="5">
        <f t="shared" si="5"/>
        <v>0.02</v>
      </c>
      <c r="I166" s="6"/>
      <c r="J166" s="1"/>
    </row>
    <row r="167" spans="1:10" x14ac:dyDescent="0.25">
      <c r="A167" t="s">
        <v>22</v>
      </c>
      <c r="B167" t="s">
        <v>41</v>
      </c>
      <c r="C167" t="s">
        <v>19</v>
      </c>
      <c r="D167" s="9" t="str">
        <f t="shared" si="4"/>
        <v>W400mT36</v>
      </c>
      <c r="E167">
        <v>1200</v>
      </c>
      <c r="F167">
        <v>8.6629120000000004</v>
      </c>
      <c r="G167">
        <v>716.16570000000002</v>
      </c>
      <c r="H167" s="5">
        <f t="shared" si="5"/>
        <v>0.02</v>
      </c>
      <c r="I167" s="6"/>
      <c r="J167" s="1"/>
    </row>
    <row r="168" spans="1:10" x14ac:dyDescent="0.25">
      <c r="A168" t="s">
        <v>22</v>
      </c>
      <c r="B168" t="s">
        <v>41</v>
      </c>
      <c r="C168" t="s">
        <v>20</v>
      </c>
      <c r="D168" s="9" t="str">
        <f t="shared" si="4"/>
        <v>W400mT37</v>
      </c>
      <c r="E168">
        <v>1200</v>
      </c>
      <c r="F168">
        <v>8.6629120000000004</v>
      </c>
      <c r="G168">
        <v>643.57929999999999</v>
      </c>
      <c r="H168" s="5">
        <f t="shared" si="5"/>
        <v>0.02</v>
      </c>
      <c r="I168" s="6"/>
      <c r="J168" s="1"/>
    </row>
    <row r="169" spans="1:10" x14ac:dyDescent="0.25">
      <c r="A169" t="s">
        <v>22</v>
      </c>
      <c r="B169" t="s">
        <v>41</v>
      </c>
      <c r="C169" t="s">
        <v>21</v>
      </c>
      <c r="D169" s="9" t="str">
        <f t="shared" si="4"/>
        <v>W400mT38</v>
      </c>
      <c r="E169">
        <v>1200</v>
      </c>
      <c r="F169">
        <v>8.6629120000000004</v>
      </c>
      <c r="G169">
        <v>624.07230000000004</v>
      </c>
      <c r="H169" s="5">
        <f t="shared" si="5"/>
        <v>0.02</v>
      </c>
      <c r="I169" s="6"/>
      <c r="J169" s="1"/>
    </row>
    <row r="170" spans="1:10" x14ac:dyDescent="0.25">
      <c r="A170" t="s">
        <v>22</v>
      </c>
      <c r="B170" t="s">
        <v>41</v>
      </c>
      <c r="C170" t="s">
        <v>32</v>
      </c>
      <c r="D170" s="9" t="str">
        <f t="shared" si="4"/>
        <v>W400mT43</v>
      </c>
      <c r="E170">
        <v>1200</v>
      </c>
      <c r="F170">
        <v>8.6629120000000004</v>
      </c>
      <c r="G170">
        <v>607.89499999999998</v>
      </c>
      <c r="H170" s="5">
        <f t="shared" si="5"/>
        <v>0.02</v>
      </c>
      <c r="I170" s="6"/>
      <c r="J170" s="1"/>
    </row>
    <row r="171" spans="1:10" x14ac:dyDescent="0.25">
      <c r="A171" t="s">
        <v>22</v>
      </c>
      <c r="B171" t="s">
        <v>41</v>
      </c>
      <c r="C171" t="s">
        <v>33</v>
      </c>
      <c r="D171" s="9" t="str">
        <f t="shared" si="4"/>
        <v>W400mT44</v>
      </c>
      <c r="E171">
        <v>1200</v>
      </c>
      <c r="F171">
        <v>8.6629120000000004</v>
      </c>
      <c r="G171">
        <v>586.32399999999996</v>
      </c>
      <c r="H171" s="5">
        <f t="shared" si="5"/>
        <v>0.02</v>
      </c>
      <c r="J171" s="1"/>
    </row>
    <row r="172" spans="1:10" x14ac:dyDescent="0.25">
      <c r="A172" t="s">
        <v>22</v>
      </c>
      <c r="B172" t="s">
        <v>41</v>
      </c>
      <c r="C172" t="s">
        <v>12</v>
      </c>
      <c r="D172" s="9" t="str">
        <f t="shared" si="4"/>
        <v>W400mT45-47</v>
      </c>
      <c r="E172">
        <v>1200</v>
      </c>
      <c r="F172">
        <v>8.6629120000000004</v>
      </c>
      <c r="G172">
        <v>583.17200000000003</v>
      </c>
      <c r="H172" s="5">
        <f t="shared" si="5"/>
        <v>0.02</v>
      </c>
      <c r="I172" s="6"/>
      <c r="J172" s="1"/>
    </row>
    <row r="173" spans="1:10" x14ac:dyDescent="0.25">
      <c r="A173" t="s">
        <v>22</v>
      </c>
      <c r="B173" t="s">
        <v>41</v>
      </c>
      <c r="C173" t="s">
        <v>35</v>
      </c>
      <c r="D173" s="9" t="str">
        <f t="shared" si="4"/>
        <v>W400mT52</v>
      </c>
      <c r="E173">
        <v>1200</v>
      </c>
      <c r="F173">
        <v>7.1933090000000002</v>
      </c>
      <c r="G173">
        <v>572.56700000000001</v>
      </c>
      <c r="H173" s="5">
        <f t="shared" si="5"/>
        <v>0.02</v>
      </c>
      <c r="I173" s="6"/>
      <c r="J173" s="1"/>
    </row>
    <row r="174" spans="1:10" x14ac:dyDescent="0.25">
      <c r="A174" t="s">
        <v>22</v>
      </c>
      <c r="B174" t="s">
        <v>41</v>
      </c>
      <c r="C174" t="s">
        <v>36</v>
      </c>
      <c r="D174" s="9" t="str">
        <f t="shared" si="4"/>
        <v>W400mT53</v>
      </c>
      <c r="E174">
        <v>1200</v>
      </c>
      <c r="F174">
        <v>7.1933090000000002</v>
      </c>
      <c r="G174">
        <v>474.20460000000003</v>
      </c>
      <c r="H174" s="5">
        <f t="shared" si="5"/>
        <v>0.02</v>
      </c>
      <c r="J174" s="1"/>
    </row>
    <row r="175" spans="1:10" x14ac:dyDescent="0.25">
      <c r="A175" t="s">
        <v>22</v>
      </c>
      <c r="B175" t="s">
        <v>41</v>
      </c>
      <c r="C175" t="s">
        <v>37</v>
      </c>
      <c r="D175" s="9" t="str">
        <f t="shared" si="4"/>
        <v>W400mT54</v>
      </c>
      <c r="E175">
        <v>1200</v>
      </c>
      <c r="F175">
        <v>7.1933090000000002</v>
      </c>
      <c r="G175">
        <v>467.685</v>
      </c>
      <c r="H175" s="5">
        <f t="shared" si="5"/>
        <v>0.02</v>
      </c>
      <c r="I175" s="6"/>
      <c r="J175" s="1"/>
    </row>
    <row r="176" spans="1:10" x14ac:dyDescent="0.25">
      <c r="A176" t="s">
        <v>22</v>
      </c>
      <c r="B176" t="s">
        <v>41</v>
      </c>
      <c r="C176" t="s">
        <v>14</v>
      </c>
      <c r="D176" s="9" t="str">
        <f t="shared" si="4"/>
        <v>W400mT62</v>
      </c>
      <c r="E176">
        <v>1200</v>
      </c>
      <c r="F176">
        <v>8.6629120000000004</v>
      </c>
      <c r="G176">
        <v>607.89499999999998</v>
      </c>
      <c r="H176" s="5">
        <f t="shared" si="5"/>
        <v>0.02</v>
      </c>
      <c r="I176" s="6"/>
      <c r="J176" s="1"/>
    </row>
    <row r="177" spans="1:10" x14ac:dyDescent="0.25">
      <c r="A177" t="s">
        <v>22</v>
      </c>
      <c r="B177" t="s">
        <v>41</v>
      </c>
      <c r="C177" t="s">
        <v>16</v>
      </c>
      <c r="D177" s="9" t="str">
        <f t="shared" si="4"/>
        <v>W400mT64</v>
      </c>
      <c r="E177">
        <v>1200</v>
      </c>
      <c r="F177">
        <v>8.6629120000000004</v>
      </c>
      <c r="G177">
        <v>586.32399999999996</v>
      </c>
      <c r="H177" s="5">
        <f t="shared" si="5"/>
        <v>0.02</v>
      </c>
      <c r="J177" s="1"/>
    </row>
    <row r="178" spans="1:10" x14ac:dyDescent="0.25">
      <c r="A178" t="s">
        <v>22</v>
      </c>
      <c r="B178" t="s">
        <v>42</v>
      </c>
      <c r="C178" t="s">
        <v>8</v>
      </c>
      <c r="D178" s="9" t="str">
        <f t="shared" si="4"/>
        <v>W800mT11</v>
      </c>
      <c r="E178">
        <v>1200</v>
      </c>
      <c r="F178">
        <v>8.0671020000000002</v>
      </c>
      <c r="G178">
        <v>1318.6896999999999</v>
      </c>
      <c r="H178" s="5">
        <f t="shared" si="5"/>
        <v>0.01</v>
      </c>
      <c r="I178" s="6"/>
      <c r="J178" s="1"/>
    </row>
    <row r="179" spans="1:10" x14ac:dyDescent="0.25">
      <c r="A179" t="s">
        <v>22</v>
      </c>
      <c r="B179" t="s">
        <v>42</v>
      </c>
      <c r="C179" t="s">
        <v>9</v>
      </c>
      <c r="D179" s="9" t="str">
        <f t="shared" si="4"/>
        <v>W800mT12</v>
      </c>
      <c r="E179">
        <v>1200</v>
      </c>
      <c r="F179">
        <v>8.0671020000000002</v>
      </c>
      <c r="G179">
        <v>1305.9324999999999</v>
      </c>
      <c r="H179" s="5">
        <f t="shared" si="5"/>
        <v>0.01</v>
      </c>
      <c r="I179" s="6"/>
      <c r="J179" s="1"/>
    </row>
    <row r="180" spans="1:10" x14ac:dyDescent="0.25">
      <c r="A180" t="s">
        <v>22</v>
      </c>
      <c r="B180" t="s">
        <v>42</v>
      </c>
      <c r="C180" t="s">
        <v>10</v>
      </c>
      <c r="D180" s="9" t="str">
        <f t="shared" si="4"/>
        <v>W800mT13</v>
      </c>
      <c r="E180">
        <v>1200</v>
      </c>
      <c r="F180">
        <v>8.0671020000000002</v>
      </c>
      <c r="G180">
        <v>1352.261</v>
      </c>
      <c r="H180" s="5">
        <f t="shared" si="5"/>
        <v>0.01</v>
      </c>
      <c r="I180" s="6"/>
      <c r="J180" s="1"/>
    </row>
    <row r="181" spans="1:10" x14ac:dyDescent="0.25">
      <c r="A181" t="s">
        <v>22</v>
      </c>
      <c r="B181" t="s">
        <v>42</v>
      </c>
      <c r="C181" t="s">
        <v>17</v>
      </c>
      <c r="D181" s="9" t="str">
        <f t="shared" si="4"/>
        <v>W800mT20</v>
      </c>
      <c r="E181">
        <v>1200</v>
      </c>
      <c r="F181">
        <v>8.0671020000000002</v>
      </c>
      <c r="G181">
        <v>1313.4743000000001</v>
      </c>
      <c r="H181" s="5">
        <f t="shared" si="5"/>
        <v>0.01</v>
      </c>
      <c r="I181" s="6"/>
      <c r="J181" s="1"/>
    </row>
    <row r="182" spans="1:10" x14ac:dyDescent="0.25">
      <c r="A182" t="s">
        <v>22</v>
      </c>
      <c r="B182" t="s">
        <v>42</v>
      </c>
      <c r="C182" t="s">
        <v>30</v>
      </c>
      <c r="D182" s="9" t="str">
        <f t="shared" si="4"/>
        <v>W800mT33</v>
      </c>
      <c r="E182">
        <v>1200</v>
      </c>
      <c r="F182">
        <v>6.6450360000000002</v>
      </c>
      <c r="G182">
        <v>1216.2248</v>
      </c>
      <c r="H182" s="5">
        <f t="shared" si="5"/>
        <v>0.01</v>
      </c>
      <c r="I182" s="6"/>
      <c r="J182" s="1"/>
    </row>
    <row r="183" spans="1:10" x14ac:dyDescent="0.25">
      <c r="A183" t="s">
        <v>22</v>
      </c>
      <c r="B183" t="s">
        <v>42</v>
      </c>
      <c r="C183" t="s">
        <v>31</v>
      </c>
      <c r="D183" s="9" t="str">
        <f t="shared" si="4"/>
        <v>W800mT34</v>
      </c>
      <c r="E183">
        <v>1200</v>
      </c>
      <c r="F183">
        <v>6.6450360000000002</v>
      </c>
      <c r="G183">
        <v>944.00369999999998</v>
      </c>
      <c r="H183" s="5">
        <f t="shared" si="5"/>
        <v>0.01</v>
      </c>
      <c r="I183" s="6"/>
      <c r="J183" s="1"/>
    </row>
    <row r="184" spans="1:10" x14ac:dyDescent="0.25">
      <c r="A184" t="s">
        <v>22</v>
      </c>
      <c r="B184" t="s">
        <v>42</v>
      </c>
      <c r="C184" t="s">
        <v>18</v>
      </c>
      <c r="D184" s="9" t="str">
        <f t="shared" si="4"/>
        <v>W800mT35</v>
      </c>
      <c r="E184">
        <v>1200</v>
      </c>
      <c r="F184">
        <v>8.0671020000000002</v>
      </c>
      <c r="G184">
        <v>2077.3616000000002</v>
      </c>
      <c r="H184" s="5"/>
      <c r="I184" s="6"/>
      <c r="J184" s="1"/>
    </row>
    <row r="185" spans="1:10" x14ac:dyDescent="0.25">
      <c r="A185" t="s">
        <v>22</v>
      </c>
      <c r="B185" t="s">
        <v>42</v>
      </c>
      <c r="C185" t="s">
        <v>19</v>
      </c>
      <c r="D185" s="9" t="str">
        <f t="shared" si="4"/>
        <v>W800mT36</v>
      </c>
      <c r="E185">
        <v>1200</v>
      </c>
      <c r="F185">
        <v>8.0671020000000002</v>
      </c>
      <c r="G185">
        <v>1812.7114999999999</v>
      </c>
      <c r="H185" s="5"/>
      <c r="I185" s="6"/>
      <c r="J185" s="1"/>
    </row>
    <row r="186" spans="1:10" x14ac:dyDescent="0.25">
      <c r="A186" t="s">
        <v>22</v>
      </c>
      <c r="B186" t="s">
        <v>42</v>
      </c>
      <c r="C186" t="s">
        <v>20</v>
      </c>
      <c r="D186" s="9" t="str">
        <f t="shared" si="4"/>
        <v>W800mT37</v>
      </c>
      <c r="E186">
        <v>1200</v>
      </c>
      <c r="F186">
        <v>8.0671020000000002</v>
      </c>
      <c r="G186">
        <v>1581.261</v>
      </c>
      <c r="H186" s="5"/>
      <c r="I186" s="6"/>
      <c r="J186" s="1"/>
    </row>
    <row r="187" spans="1:10" x14ac:dyDescent="0.25">
      <c r="A187" t="s">
        <v>22</v>
      </c>
      <c r="B187" t="s">
        <v>42</v>
      </c>
      <c r="C187" t="s">
        <v>21</v>
      </c>
      <c r="D187" s="9" t="str">
        <f t="shared" si="4"/>
        <v>W800mT38</v>
      </c>
      <c r="E187">
        <v>1200</v>
      </c>
      <c r="F187">
        <v>8.0671020000000002</v>
      </c>
      <c r="G187">
        <v>1523.6741999999999</v>
      </c>
      <c r="H187" s="5">
        <f t="shared" si="5"/>
        <v>0.01</v>
      </c>
      <c r="I187" s="6"/>
      <c r="J187" s="1"/>
    </row>
    <row r="188" spans="1:10" x14ac:dyDescent="0.25">
      <c r="A188" t="s">
        <v>22</v>
      </c>
      <c r="B188" t="s">
        <v>42</v>
      </c>
      <c r="C188" t="s">
        <v>12</v>
      </c>
      <c r="D188" s="9" t="str">
        <f t="shared" si="4"/>
        <v>W800mT45-47</v>
      </c>
      <c r="E188">
        <v>1200</v>
      </c>
      <c r="F188">
        <v>8.0671020000000002</v>
      </c>
      <c r="G188">
        <v>1343.0059000000001</v>
      </c>
      <c r="H188" s="5">
        <f t="shared" si="5"/>
        <v>0.01</v>
      </c>
      <c r="I188" s="6"/>
      <c r="J188" s="1"/>
    </row>
    <row r="189" spans="1:10" x14ac:dyDescent="0.25">
      <c r="A189" t="s">
        <v>22</v>
      </c>
      <c r="B189" t="s">
        <v>42</v>
      </c>
      <c r="C189" t="s">
        <v>35</v>
      </c>
      <c r="D189" s="9" t="str">
        <f t="shared" si="4"/>
        <v>W800mT52</v>
      </c>
      <c r="E189">
        <v>1200</v>
      </c>
      <c r="F189">
        <v>6.6450360000000002</v>
      </c>
      <c r="G189">
        <v>1058.6206</v>
      </c>
      <c r="H189" s="5">
        <f t="shared" si="5"/>
        <v>0.01</v>
      </c>
      <c r="J189" s="1"/>
    </row>
    <row r="190" spans="1:10" x14ac:dyDescent="0.25">
      <c r="A190" t="s">
        <v>22</v>
      </c>
      <c r="B190" t="s">
        <v>42</v>
      </c>
      <c r="C190" t="s">
        <v>36</v>
      </c>
      <c r="D190" s="9" t="str">
        <f t="shared" si="4"/>
        <v>W800mT53</v>
      </c>
      <c r="E190">
        <v>1200</v>
      </c>
      <c r="F190">
        <v>6.6450360000000002</v>
      </c>
      <c r="G190">
        <v>840.85950000000003</v>
      </c>
      <c r="H190" s="5">
        <f t="shared" si="5"/>
        <v>0.01</v>
      </c>
      <c r="J190" s="1"/>
    </row>
    <row r="191" spans="1:10" x14ac:dyDescent="0.25">
      <c r="A191" t="s">
        <v>22</v>
      </c>
      <c r="B191" t="s">
        <v>42</v>
      </c>
      <c r="C191" t="s">
        <v>37</v>
      </c>
      <c r="D191" s="9" t="str">
        <f t="shared" si="4"/>
        <v>W800mT54</v>
      </c>
      <c r="E191">
        <v>1200</v>
      </c>
      <c r="F191">
        <v>6.6450360000000002</v>
      </c>
      <c r="G191">
        <v>847.57420000000002</v>
      </c>
      <c r="H191" s="5">
        <f t="shared" si="5"/>
        <v>0.01</v>
      </c>
      <c r="J191" s="1"/>
    </row>
    <row r="192" spans="1:10" x14ac:dyDescent="0.25">
      <c r="A192" t="s">
        <v>22</v>
      </c>
      <c r="B192" t="s">
        <v>43</v>
      </c>
      <c r="C192" t="s">
        <v>8</v>
      </c>
      <c r="D192" s="9" t="str">
        <f t="shared" si="4"/>
        <v>W1500mT11</v>
      </c>
      <c r="E192">
        <v>1200</v>
      </c>
      <c r="F192">
        <v>8.3825129999999994</v>
      </c>
      <c r="G192">
        <v>2750.1673999999998</v>
      </c>
      <c r="H192" s="5">
        <f t="shared" si="5"/>
        <v>0.01</v>
      </c>
      <c r="J192" s="1"/>
    </row>
    <row r="193" spans="1:10" x14ac:dyDescent="0.25">
      <c r="A193" t="s">
        <v>22</v>
      </c>
      <c r="B193" t="s">
        <v>43</v>
      </c>
      <c r="C193" t="s">
        <v>9</v>
      </c>
      <c r="D193" s="9" t="str">
        <f t="shared" si="4"/>
        <v>W1500mT12</v>
      </c>
      <c r="E193">
        <v>1200</v>
      </c>
      <c r="F193">
        <v>8.3825129999999994</v>
      </c>
      <c r="G193">
        <v>2736.4016000000001</v>
      </c>
      <c r="H193" s="5">
        <f t="shared" si="5"/>
        <v>0.01</v>
      </c>
      <c r="J193" s="1"/>
    </row>
    <row r="194" spans="1:10" x14ac:dyDescent="0.25">
      <c r="A194" t="s">
        <v>22</v>
      </c>
      <c r="B194" t="s">
        <v>43</v>
      </c>
      <c r="C194" t="s">
        <v>10</v>
      </c>
      <c r="D194" s="9" t="str">
        <f t="shared" si="4"/>
        <v>W1500mT13</v>
      </c>
      <c r="E194">
        <v>1200</v>
      </c>
      <c r="F194">
        <v>8.3825129999999994</v>
      </c>
      <c r="G194">
        <v>2552.5041000000001</v>
      </c>
      <c r="H194" s="5">
        <f t="shared" si="5"/>
        <v>0.01</v>
      </c>
      <c r="J194" s="1"/>
    </row>
    <row r="195" spans="1:10" x14ac:dyDescent="0.25">
      <c r="A195" t="s">
        <v>22</v>
      </c>
      <c r="B195" t="s">
        <v>43</v>
      </c>
      <c r="C195" t="s">
        <v>17</v>
      </c>
      <c r="D195" s="9" t="str">
        <f t="shared" si="4"/>
        <v>W1500mT20</v>
      </c>
      <c r="E195">
        <v>1200</v>
      </c>
      <c r="F195">
        <v>8.3825129999999994</v>
      </c>
      <c r="G195">
        <v>2637.9459000000002</v>
      </c>
      <c r="H195" s="5">
        <f t="shared" si="5"/>
        <v>0.01</v>
      </c>
      <c r="J195" s="1"/>
    </row>
    <row r="196" spans="1:10" x14ac:dyDescent="0.25">
      <c r="A196" t="s">
        <v>22</v>
      </c>
      <c r="B196" t="s">
        <v>43</v>
      </c>
      <c r="C196" t="s">
        <v>30</v>
      </c>
      <c r="D196" s="9" t="str">
        <f t="shared" si="4"/>
        <v>W1500mT33</v>
      </c>
      <c r="E196">
        <v>1200</v>
      </c>
      <c r="F196">
        <v>6.672396</v>
      </c>
      <c r="G196">
        <v>2524.86</v>
      </c>
      <c r="H196" s="5">
        <f t="shared" si="5"/>
        <v>0.01</v>
      </c>
      <c r="J196" s="1"/>
    </row>
    <row r="197" spans="1:10" x14ac:dyDescent="0.25">
      <c r="A197" t="s">
        <v>22</v>
      </c>
      <c r="B197" t="s">
        <v>43</v>
      </c>
      <c r="C197" t="s">
        <v>31</v>
      </c>
      <c r="D197" s="9" t="str">
        <f t="shared" si="4"/>
        <v>W1500mT34</v>
      </c>
      <c r="E197">
        <v>1200</v>
      </c>
      <c r="F197">
        <v>6.672396</v>
      </c>
      <c r="G197">
        <v>1817.3279</v>
      </c>
      <c r="H197" s="5">
        <f t="shared" si="5"/>
        <v>0.01</v>
      </c>
      <c r="J197" s="1"/>
    </row>
    <row r="198" spans="1:10" x14ac:dyDescent="0.25">
      <c r="A198" t="s">
        <v>22</v>
      </c>
      <c r="B198" t="s">
        <v>43</v>
      </c>
      <c r="C198" t="s">
        <v>38</v>
      </c>
      <c r="D198" s="9" t="str">
        <f t="shared" si="4"/>
        <v>W1500mT53/54</v>
      </c>
      <c r="E198">
        <v>1200</v>
      </c>
      <c r="F198">
        <v>6.672396</v>
      </c>
      <c r="G198">
        <v>1589.7308</v>
      </c>
      <c r="H198" s="5">
        <f t="shared" si="5"/>
        <v>0.01</v>
      </c>
      <c r="J198" s="1"/>
    </row>
    <row r="199" spans="1:10" x14ac:dyDescent="0.25">
      <c r="A199" t="s">
        <v>22</v>
      </c>
      <c r="B199" t="s">
        <v>44</v>
      </c>
      <c r="C199" t="s">
        <v>8</v>
      </c>
      <c r="D199" s="9" t="str">
        <f t="shared" ref="D199:D203" si="6">+CONCATENATE(A199,B199,C199)</f>
        <v>W5000mT11</v>
      </c>
      <c r="E199">
        <v>1200</v>
      </c>
      <c r="F199">
        <v>10.618652000000001</v>
      </c>
      <c r="G199">
        <v>14087.896500000001</v>
      </c>
      <c r="H199" s="5">
        <f t="shared" ref="H199:H203" si="7">IF(E199 &gt; 0, CEILING((F199-LN(LN(6/5)))/G199,0.01), "")</f>
        <v>0.01</v>
      </c>
      <c r="J199" s="1"/>
    </row>
    <row r="200" spans="1:10" x14ac:dyDescent="0.25">
      <c r="A200" t="s">
        <v>22</v>
      </c>
      <c r="B200" t="s">
        <v>44</v>
      </c>
      <c r="C200" t="s">
        <v>9</v>
      </c>
      <c r="D200" s="9" t="str">
        <f t="shared" si="6"/>
        <v>W5000mT12</v>
      </c>
      <c r="E200">
        <v>1200</v>
      </c>
      <c r="F200">
        <v>10.618652000000001</v>
      </c>
      <c r="G200">
        <v>13301.7839</v>
      </c>
      <c r="H200" s="5">
        <f t="shared" si="7"/>
        <v>0.01</v>
      </c>
      <c r="J200" s="1"/>
    </row>
    <row r="201" spans="1:10" x14ac:dyDescent="0.25">
      <c r="A201" t="s">
        <v>22</v>
      </c>
      <c r="B201" t="s">
        <v>44</v>
      </c>
      <c r="C201" t="s">
        <v>10</v>
      </c>
      <c r="D201" s="9" t="str">
        <f t="shared" si="6"/>
        <v>W5000mT13</v>
      </c>
      <c r="E201">
        <v>1200</v>
      </c>
      <c r="F201">
        <v>10.618652000000001</v>
      </c>
      <c r="G201">
        <v>13314.473599999999</v>
      </c>
      <c r="H201" s="5"/>
      <c r="J201" s="1"/>
    </row>
    <row r="202" spans="1:10" x14ac:dyDescent="0.25">
      <c r="A202" t="s">
        <v>22</v>
      </c>
      <c r="B202" t="s">
        <v>44</v>
      </c>
      <c r="C202" t="s">
        <v>17</v>
      </c>
      <c r="D202" s="9" t="str">
        <f t="shared" si="6"/>
        <v>W5000mT20</v>
      </c>
      <c r="E202">
        <v>1200</v>
      </c>
      <c r="F202">
        <v>10.618652000000001</v>
      </c>
      <c r="G202">
        <v>12721.959699999999</v>
      </c>
      <c r="H202" s="5">
        <f t="shared" si="7"/>
        <v>0.01</v>
      </c>
      <c r="J202" s="1"/>
    </row>
    <row r="203" spans="1:10" x14ac:dyDescent="0.25">
      <c r="A203" t="s">
        <v>22</v>
      </c>
      <c r="B203" t="s">
        <v>44</v>
      </c>
      <c r="C203" t="s">
        <v>38</v>
      </c>
      <c r="D203" s="9" t="str">
        <f t="shared" si="6"/>
        <v>W5000mT53/54</v>
      </c>
      <c r="E203">
        <v>1200</v>
      </c>
      <c r="F203">
        <v>9.6204339999999995</v>
      </c>
      <c r="G203">
        <v>7321.8723</v>
      </c>
      <c r="H203" s="5">
        <f t="shared" si="7"/>
        <v>0.01</v>
      </c>
      <c r="J203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N204"/>
  <sheetViews>
    <sheetView workbookViewId="0">
      <selection activeCell="I34" sqref="I34"/>
    </sheetView>
  </sheetViews>
  <sheetFormatPr defaultColWidth="11.5703125" defaultRowHeight="15" x14ac:dyDescent="0.25"/>
  <cols>
    <col min="5" max="5" width="12.140625" customWidth="1"/>
    <col min="7" max="7" width="12.28515625" customWidth="1"/>
    <col min="9" max="9" width="9.85546875" customWidth="1"/>
    <col min="10" max="10" width="11.28515625" bestFit="1" customWidth="1"/>
    <col min="11" max="11" width="9.140625" customWidth="1"/>
  </cols>
  <sheetData>
    <row r="2" spans="2:14" ht="15.75" thickBot="1" x14ac:dyDescent="0.3">
      <c r="B2" s="7"/>
      <c r="C2" t="s">
        <v>23</v>
      </c>
      <c r="E2" s="7" t="s">
        <v>25</v>
      </c>
      <c r="F2" s="7"/>
      <c r="G2" s="7" t="s">
        <v>26</v>
      </c>
      <c r="I2" s="2" t="s">
        <v>4</v>
      </c>
      <c r="J2" s="2" t="s">
        <v>5</v>
      </c>
      <c r="K2" s="2" t="s">
        <v>6</v>
      </c>
    </row>
    <row r="3" spans="2:14" x14ac:dyDescent="0.25">
      <c r="C3" t="s">
        <v>0</v>
      </c>
      <c r="E3" t="s">
        <v>39</v>
      </c>
      <c r="G3" t="s">
        <v>39</v>
      </c>
      <c r="H3" s="7"/>
      <c r="I3" t="s">
        <v>0</v>
      </c>
      <c r="J3" t="s">
        <v>39</v>
      </c>
      <c r="K3" t="s">
        <v>8</v>
      </c>
      <c r="M3" s="8"/>
    </row>
    <row r="4" spans="2:14" x14ac:dyDescent="0.25">
      <c r="C4" t="s">
        <v>22</v>
      </c>
      <c r="E4" t="s">
        <v>40</v>
      </c>
      <c r="G4" t="s">
        <v>40</v>
      </c>
      <c r="I4" t="s">
        <v>0</v>
      </c>
      <c r="J4" t="s">
        <v>39</v>
      </c>
      <c r="K4" t="s">
        <v>9</v>
      </c>
      <c r="L4" s="8"/>
      <c r="M4" s="8"/>
    </row>
    <row r="5" spans="2:14" x14ac:dyDescent="0.25">
      <c r="E5" t="s">
        <v>41</v>
      </c>
      <c r="G5" t="s">
        <v>41</v>
      </c>
      <c r="I5" t="s">
        <v>0</v>
      </c>
      <c r="J5" t="s">
        <v>39</v>
      </c>
      <c r="K5" t="s">
        <v>10</v>
      </c>
      <c r="L5" s="8"/>
    </row>
    <row r="6" spans="2:14" x14ac:dyDescent="0.25">
      <c r="E6" t="s">
        <v>42</v>
      </c>
      <c r="G6" t="s">
        <v>42</v>
      </c>
      <c r="I6" t="s">
        <v>0</v>
      </c>
      <c r="J6" t="s">
        <v>39</v>
      </c>
      <c r="K6" t="s">
        <v>30</v>
      </c>
    </row>
    <row r="7" spans="2:14" x14ac:dyDescent="0.25">
      <c r="E7" t="s">
        <v>43</v>
      </c>
      <c r="G7" t="s">
        <v>43</v>
      </c>
      <c r="I7" t="s">
        <v>0</v>
      </c>
      <c r="J7" t="s">
        <v>39</v>
      </c>
      <c r="K7" t="s">
        <v>31</v>
      </c>
    </row>
    <row r="8" spans="2:14" x14ac:dyDescent="0.25">
      <c r="E8" t="s">
        <v>44</v>
      </c>
      <c r="G8" t="s">
        <v>44</v>
      </c>
      <c r="I8" t="s">
        <v>0</v>
      </c>
      <c r="J8" t="s">
        <v>39</v>
      </c>
      <c r="K8" t="s">
        <v>18</v>
      </c>
    </row>
    <row r="9" spans="2:14" x14ac:dyDescent="0.25">
      <c r="E9" t="s">
        <v>45</v>
      </c>
      <c r="I9" t="s">
        <v>0</v>
      </c>
      <c r="J9" t="s">
        <v>39</v>
      </c>
      <c r="K9" t="s">
        <v>19</v>
      </c>
    </row>
    <row r="10" spans="2:14" ht="15.75" customHeight="1" x14ac:dyDescent="0.25">
      <c r="I10" t="s">
        <v>0</v>
      </c>
      <c r="J10" t="s">
        <v>39</v>
      </c>
      <c r="K10" t="s">
        <v>20</v>
      </c>
    </row>
    <row r="11" spans="2:14" x14ac:dyDescent="0.25">
      <c r="I11" t="s">
        <v>0</v>
      </c>
      <c r="J11" t="s">
        <v>39</v>
      </c>
      <c r="K11" t="s">
        <v>21</v>
      </c>
    </row>
    <row r="12" spans="2:14" x14ac:dyDescent="0.25">
      <c r="I12" t="s">
        <v>0</v>
      </c>
      <c r="J12" t="s">
        <v>39</v>
      </c>
      <c r="K12" t="s">
        <v>11</v>
      </c>
    </row>
    <row r="13" spans="2:14" x14ac:dyDescent="0.25">
      <c r="I13" t="s">
        <v>0</v>
      </c>
      <c r="J13" t="s">
        <v>39</v>
      </c>
      <c r="K13" t="s">
        <v>32</v>
      </c>
      <c r="N13" s="7"/>
    </row>
    <row r="14" spans="2:14" x14ac:dyDescent="0.25">
      <c r="I14" t="s">
        <v>0</v>
      </c>
      <c r="J14" t="s">
        <v>39</v>
      </c>
      <c r="K14" t="s">
        <v>33</v>
      </c>
    </row>
    <row r="15" spans="2:14" x14ac:dyDescent="0.25">
      <c r="I15" t="s">
        <v>0</v>
      </c>
      <c r="J15" t="s">
        <v>39</v>
      </c>
      <c r="K15" t="s">
        <v>12</v>
      </c>
    </row>
    <row r="16" spans="2:14" x14ac:dyDescent="0.25">
      <c r="I16" t="s">
        <v>0</v>
      </c>
      <c r="J16" t="s">
        <v>39</v>
      </c>
      <c r="K16" t="s">
        <v>34</v>
      </c>
    </row>
    <row r="17" spans="9:11" x14ac:dyDescent="0.25">
      <c r="I17" t="s">
        <v>0</v>
      </c>
      <c r="J17" t="s">
        <v>39</v>
      </c>
      <c r="K17" t="s">
        <v>35</v>
      </c>
    </row>
    <row r="18" spans="9:11" x14ac:dyDescent="0.25">
      <c r="I18" t="s">
        <v>0</v>
      </c>
      <c r="J18" t="s">
        <v>39</v>
      </c>
      <c r="K18" t="s">
        <v>36</v>
      </c>
    </row>
    <row r="19" spans="9:11" x14ac:dyDescent="0.25">
      <c r="I19" t="s">
        <v>0</v>
      </c>
      <c r="J19" t="s">
        <v>39</v>
      </c>
      <c r="K19" t="s">
        <v>37</v>
      </c>
    </row>
    <row r="20" spans="9:11" x14ac:dyDescent="0.25">
      <c r="I20" t="s">
        <v>0</v>
      </c>
      <c r="J20" t="s">
        <v>39</v>
      </c>
      <c r="K20" t="s">
        <v>13</v>
      </c>
    </row>
    <row r="21" spans="9:11" x14ac:dyDescent="0.25">
      <c r="I21" t="s">
        <v>0</v>
      </c>
      <c r="J21" t="s">
        <v>39</v>
      </c>
      <c r="K21" t="s">
        <v>14</v>
      </c>
    </row>
    <row r="22" spans="9:11" x14ac:dyDescent="0.25">
      <c r="I22" t="s">
        <v>0</v>
      </c>
      <c r="J22" t="s">
        <v>39</v>
      </c>
      <c r="K22" t="s">
        <v>15</v>
      </c>
    </row>
    <row r="23" spans="9:11" x14ac:dyDescent="0.25">
      <c r="I23" t="s">
        <v>0</v>
      </c>
      <c r="J23" t="s">
        <v>39</v>
      </c>
      <c r="K23" t="s">
        <v>16</v>
      </c>
    </row>
    <row r="24" spans="9:11" x14ac:dyDescent="0.25">
      <c r="I24" t="s">
        <v>0</v>
      </c>
      <c r="J24" t="s">
        <v>40</v>
      </c>
      <c r="K24" t="s">
        <v>8</v>
      </c>
    </row>
    <row r="25" spans="9:11" x14ac:dyDescent="0.25">
      <c r="I25" t="s">
        <v>0</v>
      </c>
      <c r="J25" t="s">
        <v>40</v>
      </c>
      <c r="K25" t="s">
        <v>9</v>
      </c>
    </row>
    <row r="26" spans="9:11" x14ac:dyDescent="0.25">
      <c r="I26" t="s">
        <v>0</v>
      </c>
      <c r="J26" t="s">
        <v>40</v>
      </c>
      <c r="K26" t="s">
        <v>10</v>
      </c>
    </row>
    <row r="27" spans="9:11" x14ac:dyDescent="0.25">
      <c r="I27" t="s">
        <v>0</v>
      </c>
      <c r="J27" t="s">
        <v>40</v>
      </c>
      <c r="K27" t="s">
        <v>30</v>
      </c>
    </row>
    <row r="28" spans="9:11" x14ac:dyDescent="0.25">
      <c r="I28" t="s">
        <v>0</v>
      </c>
      <c r="J28" t="s">
        <v>40</v>
      </c>
      <c r="K28" t="s">
        <v>31</v>
      </c>
    </row>
    <row r="29" spans="9:11" x14ac:dyDescent="0.25">
      <c r="I29" t="s">
        <v>0</v>
      </c>
      <c r="J29" t="s">
        <v>40</v>
      </c>
      <c r="K29" t="s">
        <v>18</v>
      </c>
    </row>
    <row r="30" spans="9:11" x14ac:dyDescent="0.25">
      <c r="I30" t="s">
        <v>0</v>
      </c>
      <c r="J30" t="s">
        <v>40</v>
      </c>
      <c r="K30" t="s">
        <v>19</v>
      </c>
    </row>
    <row r="31" spans="9:11" x14ac:dyDescent="0.25">
      <c r="I31" t="s">
        <v>0</v>
      </c>
      <c r="J31" t="s">
        <v>40</v>
      </c>
      <c r="K31" t="s">
        <v>20</v>
      </c>
    </row>
    <row r="32" spans="9:11" x14ac:dyDescent="0.25">
      <c r="I32" t="s">
        <v>0</v>
      </c>
      <c r="J32" t="s">
        <v>40</v>
      </c>
      <c r="K32" t="s">
        <v>21</v>
      </c>
    </row>
    <row r="33" spans="9:11" x14ac:dyDescent="0.25">
      <c r="I33" t="s">
        <v>0</v>
      </c>
      <c r="J33" t="s">
        <v>40</v>
      </c>
      <c r="K33" t="s">
        <v>11</v>
      </c>
    </row>
    <row r="34" spans="9:11" x14ac:dyDescent="0.25">
      <c r="I34" t="s">
        <v>0</v>
      </c>
      <c r="J34" t="s">
        <v>40</v>
      </c>
      <c r="K34" t="s">
        <v>32</v>
      </c>
    </row>
    <row r="35" spans="9:11" x14ac:dyDescent="0.25">
      <c r="I35" t="s">
        <v>0</v>
      </c>
      <c r="J35" t="s">
        <v>40</v>
      </c>
      <c r="K35" t="s">
        <v>33</v>
      </c>
    </row>
    <row r="36" spans="9:11" x14ac:dyDescent="0.25">
      <c r="I36" t="s">
        <v>0</v>
      </c>
      <c r="J36" t="s">
        <v>40</v>
      </c>
      <c r="K36" t="s">
        <v>12</v>
      </c>
    </row>
    <row r="37" spans="9:11" x14ac:dyDescent="0.25">
      <c r="I37" t="s">
        <v>0</v>
      </c>
      <c r="J37" t="s">
        <v>40</v>
      </c>
      <c r="K37" t="s">
        <v>34</v>
      </c>
    </row>
    <row r="38" spans="9:11" x14ac:dyDescent="0.25">
      <c r="I38" t="s">
        <v>0</v>
      </c>
      <c r="J38" t="s">
        <v>40</v>
      </c>
      <c r="K38" t="s">
        <v>35</v>
      </c>
    </row>
    <row r="39" spans="9:11" x14ac:dyDescent="0.25">
      <c r="I39" t="s">
        <v>0</v>
      </c>
      <c r="J39" t="s">
        <v>40</v>
      </c>
      <c r="K39" t="s">
        <v>36</v>
      </c>
    </row>
    <row r="40" spans="9:11" x14ac:dyDescent="0.25">
      <c r="I40" t="s">
        <v>0</v>
      </c>
      <c r="J40" t="s">
        <v>40</v>
      </c>
      <c r="K40" t="s">
        <v>37</v>
      </c>
    </row>
    <row r="41" spans="9:11" x14ac:dyDescent="0.25">
      <c r="I41" t="s">
        <v>0</v>
      </c>
      <c r="J41" t="s">
        <v>40</v>
      </c>
      <c r="K41" t="s">
        <v>13</v>
      </c>
    </row>
    <row r="42" spans="9:11" x14ac:dyDescent="0.25">
      <c r="I42" t="s">
        <v>0</v>
      </c>
      <c r="J42" t="s">
        <v>40</v>
      </c>
      <c r="K42" t="s">
        <v>14</v>
      </c>
    </row>
    <row r="43" spans="9:11" x14ac:dyDescent="0.25">
      <c r="I43" t="s">
        <v>0</v>
      </c>
      <c r="J43" t="s">
        <v>40</v>
      </c>
      <c r="K43" t="s">
        <v>15</v>
      </c>
    </row>
    <row r="44" spans="9:11" x14ac:dyDescent="0.25">
      <c r="I44" t="s">
        <v>0</v>
      </c>
      <c r="J44" t="s">
        <v>40</v>
      </c>
      <c r="K44" t="s">
        <v>16</v>
      </c>
    </row>
    <row r="45" spans="9:11" x14ac:dyDescent="0.25">
      <c r="I45" t="s">
        <v>0</v>
      </c>
      <c r="J45" t="s">
        <v>41</v>
      </c>
      <c r="K45" t="s">
        <v>8</v>
      </c>
    </row>
    <row r="46" spans="9:11" x14ac:dyDescent="0.25">
      <c r="I46" t="s">
        <v>0</v>
      </c>
      <c r="J46" t="s">
        <v>41</v>
      </c>
      <c r="K46" t="s">
        <v>9</v>
      </c>
    </row>
    <row r="47" spans="9:11" x14ac:dyDescent="0.25">
      <c r="I47" t="s">
        <v>0</v>
      </c>
      <c r="J47" t="s">
        <v>41</v>
      </c>
      <c r="K47" t="s">
        <v>10</v>
      </c>
    </row>
    <row r="48" spans="9:11" x14ac:dyDescent="0.25">
      <c r="I48" t="s">
        <v>0</v>
      </c>
      <c r="J48" t="s">
        <v>41</v>
      </c>
      <c r="K48" t="s">
        <v>17</v>
      </c>
    </row>
    <row r="49" spans="9:11" x14ac:dyDescent="0.25">
      <c r="I49" t="s">
        <v>0</v>
      </c>
      <c r="J49" t="s">
        <v>41</v>
      </c>
      <c r="K49" t="s">
        <v>30</v>
      </c>
    </row>
    <row r="50" spans="9:11" x14ac:dyDescent="0.25">
      <c r="I50" t="s">
        <v>0</v>
      </c>
      <c r="J50" t="s">
        <v>41</v>
      </c>
      <c r="K50" t="s">
        <v>31</v>
      </c>
    </row>
    <row r="51" spans="9:11" x14ac:dyDescent="0.25">
      <c r="I51" t="s">
        <v>0</v>
      </c>
      <c r="J51" t="s">
        <v>41</v>
      </c>
      <c r="K51" t="s">
        <v>18</v>
      </c>
    </row>
    <row r="52" spans="9:11" x14ac:dyDescent="0.25">
      <c r="I52" t="s">
        <v>0</v>
      </c>
      <c r="J52" t="s">
        <v>41</v>
      </c>
      <c r="K52" t="s">
        <v>19</v>
      </c>
    </row>
    <row r="53" spans="9:11" x14ac:dyDescent="0.25">
      <c r="I53" t="s">
        <v>0</v>
      </c>
      <c r="J53" t="s">
        <v>41</v>
      </c>
      <c r="K53" t="s">
        <v>20</v>
      </c>
    </row>
    <row r="54" spans="9:11" x14ac:dyDescent="0.25">
      <c r="I54" t="s">
        <v>0</v>
      </c>
      <c r="J54" t="s">
        <v>41</v>
      </c>
      <c r="K54" t="s">
        <v>21</v>
      </c>
    </row>
    <row r="55" spans="9:11" x14ac:dyDescent="0.25">
      <c r="I55" t="s">
        <v>0</v>
      </c>
      <c r="J55" t="s">
        <v>41</v>
      </c>
      <c r="K55" t="s">
        <v>11</v>
      </c>
    </row>
    <row r="56" spans="9:11" x14ac:dyDescent="0.25">
      <c r="I56" t="s">
        <v>0</v>
      </c>
      <c r="J56" t="s">
        <v>41</v>
      </c>
      <c r="K56" t="s">
        <v>32</v>
      </c>
    </row>
    <row r="57" spans="9:11" x14ac:dyDescent="0.25">
      <c r="I57" t="s">
        <v>0</v>
      </c>
      <c r="J57" t="s">
        <v>41</v>
      </c>
      <c r="K57" t="s">
        <v>33</v>
      </c>
    </row>
    <row r="58" spans="9:11" x14ac:dyDescent="0.25">
      <c r="I58" t="s">
        <v>0</v>
      </c>
      <c r="J58" t="s">
        <v>41</v>
      </c>
      <c r="K58" t="s">
        <v>12</v>
      </c>
    </row>
    <row r="59" spans="9:11" x14ac:dyDescent="0.25">
      <c r="I59" t="s">
        <v>0</v>
      </c>
      <c r="J59" t="s">
        <v>41</v>
      </c>
      <c r="K59" t="s">
        <v>34</v>
      </c>
    </row>
    <row r="60" spans="9:11" x14ac:dyDescent="0.25">
      <c r="I60" t="s">
        <v>0</v>
      </c>
      <c r="J60" t="s">
        <v>41</v>
      </c>
      <c r="K60" t="s">
        <v>35</v>
      </c>
    </row>
    <row r="61" spans="9:11" x14ac:dyDescent="0.25">
      <c r="I61" t="s">
        <v>0</v>
      </c>
      <c r="J61" t="s">
        <v>41</v>
      </c>
      <c r="K61" t="s">
        <v>36</v>
      </c>
    </row>
    <row r="62" spans="9:11" x14ac:dyDescent="0.25">
      <c r="I62" t="s">
        <v>0</v>
      </c>
      <c r="J62" t="s">
        <v>41</v>
      </c>
      <c r="K62" t="s">
        <v>37</v>
      </c>
    </row>
    <row r="63" spans="9:11" x14ac:dyDescent="0.25">
      <c r="I63" t="s">
        <v>0</v>
      </c>
      <c r="J63" t="s">
        <v>41</v>
      </c>
      <c r="K63" t="s">
        <v>13</v>
      </c>
    </row>
    <row r="64" spans="9:11" x14ac:dyDescent="0.25">
      <c r="I64" t="s">
        <v>0</v>
      </c>
      <c r="J64" t="s">
        <v>41</v>
      </c>
      <c r="K64" t="s">
        <v>14</v>
      </c>
    </row>
    <row r="65" spans="9:11" x14ac:dyDescent="0.25">
      <c r="I65" t="s">
        <v>0</v>
      </c>
      <c r="J65" t="s">
        <v>41</v>
      </c>
      <c r="K65" t="s">
        <v>15</v>
      </c>
    </row>
    <row r="66" spans="9:11" x14ac:dyDescent="0.25">
      <c r="I66" t="s">
        <v>0</v>
      </c>
      <c r="J66" t="s">
        <v>41</v>
      </c>
      <c r="K66" t="s">
        <v>16</v>
      </c>
    </row>
    <row r="67" spans="9:11" x14ac:dyDescent="0.25">
      <c r="I67" t="s">
        <v>0</v>
      </c>
      <c r="J67" t="s">
        <v>42</v>
      </c>
      <c r="K67" t="s">
        <v>8</v>
      </c>
    </row>
    <row r="68" spans="9:11" x14ac:dyDescent="0.25">
      <c r="I68" t="s">
        <v>0</v>
      </c>
      <c r="J68" t="s">
        <v>42</v>
      </c>
      <c r="K68" t="s">
        <v>9</v>
      </c>
    </row>
    <row r="69" spans="9:11" x14ac:dyDescent="0.25">
      <c r="I69" t="s">
        <v>0</v>
      </c>
      <c r="J69" t="s">
        <v>42</v>
      </c>
      <c r="K69" t="s">
        <v>10</v>
      </c>
    </row>
    <row r="70" spans="9:11" x14ac:dyDescent="0.25">
      <c r="I70" t="s">
        <v>0</v>
      </c>
      <c r="J70" t="s">
        <v>42</v>
      </c>
      <c r="K70" t="s">
        <v>17</v>
      </c>
    </row>
    <row r="71" spans="9:11" x14ac:dyDescent="0.25">
      <c r="I71" t="s">
        <v>0</v>
      </c>
      <c r="J71" t="s">
        <v>42</v>
      </c>
      <c r="K71" t="s">
        <v>30</v>
      </c>
    </row>
    <row r="72" spans="9:11" x14ac:dyDescent="0.25">
      <c r="I72" t="s">
        <v>0</v>
      </c>
      <c r="J72" t="s">
        <v>42</v>
      </c>
      <c r="K72" t="s">
        <v>31</v>
      </c>
    </row>
    <row r="73" spans="9:11" x14ac:dyDescent="0.25">
      <c r="I73" t="s">
        <v>0</v>
      </c>
      <c r="J73" t="s">
        <v>42</v>
      </c>
      <c r="K73" t="s">
        <v>18</v>
      </c>
    </row>
    <row r="74" spans="9:11" x14ac:dyDescent="0.25">
      <c r="I74" t="s">
        <v>0</v>
      </c>
      <c r="J74" t="s">
        <v>42</v>
      </c>
      <c r="K74" t="s">
        <v>19</v>
      </c>
    </row>
    <row r="75" spans="9:11" x14ac:dyDescent="0.25">
      <c r="I75" t="s">
        <v>0</v>
      </c>
      <c r="J75" t="s">
        <v>42</v>
      </c>
      <c r="K75" t="s">
        <v>20</v>
      </c>
    </row>
    <row r="76" spans="9:11" x14ac:dyDescent="0.25">
      <c r="I76" t="s">
        <v>0</v>
      </c>
      <c r="J76" t="s">
        <v>42</v>
      </c>
      <c r="K76" t="s">
        <v>21</v>
      </c>
    </row>
    <row r="77" spans="9:11" x14ac:dyDescent="0.25">
      <c r="I77" t="s">
        <v>0</v>
      </c>
      <c r="J77" t="s">
        <v>42</v>
      </c>
      <c r="K77" t="s">
        <v>33</v>
      </c>
    </row>
    <row r="78" spans="9:11" x14ac:dyDescent="0.25">
      <c r="I78" t="s">
        <v>0</v>
      </c>
      <c r="J78" t="s">
        <v>42</v>
      </c>
      <c r="K78" t="s">
        <v>12</v>
      </c>
    </row>
    <row r="79" spans="9:11" x14ac:dyDescent="0.25">
      <c r="I79" t="s">
        <v>0</v>
      </c>
      <c r="J79" t="s">
        <v>42</v>
      </c>
      <c r="K79" t="s">
        <v>34</v>
      </c>
    </row>
    <row r="80" spans="9:11" x14ac:dyDescent="0.25">
      <c r="I80" t="s">
        <v>0</v>
      </c>
      <c r="J80" t="s">
        <v>42</v>
      </c>
      <c r="K80" t="s">
        <v>35</v>
      </c>
    </row>
    <row r="81" spans="9:11" x14ac:dyDescent="0.25">
      <c r="I81" t="s">
        <v>0</v>
      </c>
      <c r="J81" t="s">
        <v>42</v>
      </c>
      <c r="K81" t="s">
        <v>36</v>
      </c>
    </row>
    <row r="82" spans="9:11" x14ac:dyDescent="0.25">
      <c r="I82" t="s">
        <v>0</v>
      </c>
      <c r="J82" t="s">
        <v>42</v>
      </c>
      <c r="K82" t="s">
        <v>37</v>
      </c>
    </row>
    <row r="83" spans="9:11" x14ac:dyDescent="0.25">
      <c r="I83" t="s">
        <v>0</v>
      </c>
      <c r="J83" t="s">
        <v>42</v>
      </c>
      <c r="K83" t="s">
        <v>16</v>
      </c>
    </row>
    <row r="84" spans="9:11" x14ac:dyDescent="0.25">
      <c r="I84" t="s">
        <v>0</v>
      </c>
      <c r="J84" t="s">
        <v>43</v>
      </c>
      <c r="K84" t="s">
        <v>8</v>
      </c>
    </row>
    <row r="85" spans="9:11" x14ac:dyDescent="0.25">
      <c r="I85" t="s">
        <v>0</v>
      </c>
      <c r="J85" t="s">
        <v>43</v>
      </c>
      <c r="K85" t="s">
        <v>9</v>
      </c>
    </row>
    <row r="86" spans="9:11" x14ac:dyDescent="0.25">
      <c r="I86" t="s">
        <v>0</v>
      </c>
      <c r="J86" t="s">
        <v>43</v>
      </c>
      <c r="K86" t="s">
        <v>10</v>
      </c>
    </row>
    <row r="87" spans="9:11" x14ac:dyDescent="0.25">
      <c r="I87" t="s">
        <v>0</v>
      </c>
      <c r="J87" t="s">
        <v>43</v>
      </c>
      <c r="K87" t="s">
        <v>17</v>
      </c>
    </row>
    <row r="88" spans="9:11" x14ac:dyDescent="0.25">
      <c r="I88" t="s">
        <v>0</v>
      </c>
      <c r="J88" t="s">
        <v>43</v>
      </c>
      <c r="K88" t="s">
        <v>30</v>
      </c>
    </row>
    <row r="89" spans="9:11" x14ac:dyDescent="0.25">
      <c r="I89" t="s">
        <v>0</v>
      </c>
      <c r="J89" t="s">
        <v>43</v>
      </c>
      <c r="K89" t="s">
        <v>31</v>
      </c>
    </row>
    <row r="90" spans="9:11" x14ac:dyDescent="0.25">
      <c r="I90" t="s">
        <v>0</v>
      </c>
      <c r="J90" t="s">
        <v>43</v>
      </c>
      <c r="K90" t="s">
        <v>18</v>
      </c>
    </row>
    <row r="91" spans="9:11" x14ac:dyDescent="0.25">
      <c r="I91" t="s">
        <v>0</v>
      </c>
      <c r="J91" t="s">
        <v>43</v>
      </c>
      <c r="K91" t="s">
        <v>19</v>
      </c>
    </row>
    <row r="92" spans="9:11" x14ac:dyDescent="0.25">
      <c r="I92" t="s">
        <v>0</v>
      </c>
      <c r="J92" t="s">
        <v>43</v>
      </c>
      <c r="K92" t="s">
        <v>20</v>
      </c>
    </row>
    <row r="93" spans="9:11" x14ac:dyDescent="0.25">
      <c r="I93" t="s">
        <v>0</v>
      </c>
      <c r="J93" t="s">
        <v>43</v>
      </c>
      <c r="K93" t="s">
        <v>21</v>
      </c>
    </row>
    <row r="94" spans="9:11" x14ac:dyDescent="0.25">
      <c r="I94" t="s">
        <v>0</v>
      </c>
      <c r="J94" t="s">
        <v>43</v>
      </c>
      <c r="K94" t="s">
        <v>33</v>
      </c>
    </row>
    <row r="95" spans="9:11" x14ac:dyDescent="0.25">
      <c r="I95" t="s">
        <v>0</v>
      </c>
      <c r="J95" t="s">
        <v>43</v>
      </c>
      <c r="K95" t="s">
        <v>12</v>
      </c>
    </row>
    <row r="96" spans="9:11" x14ac:dyDescent="0.25">
      <c r="I96" t="s">
        <v>0</v>
      </c>
      <c r="J96" t="s">
        <v>43</v>
      </c>
      <c r="K96" t="s">
        <v>34</v>
      </c>
    </row>
    <row r="97" spans="9:11" x14ac:dyDescent="0.25">
      <c r="I97" t="s">
        <v>0</v>
      </c>
      <c r="J97" t="s">
        <v>43</v>
      </c>
      <c r="K97" t="s">
        <v>35</v>
      </c>
    </row>
    <row r="98" spans="9:11" x14ac:dyDescent="0.25">
      <c r="I98" t="s">
        <v>0</v>
      </c>
      <c r="J98" t="s">
        <v>43</v>
      </c>
      <c r="K98" t="s">
        <v>38</v>
      </c>
    </row>
    <row r="99" spans="9:11" x14ac:dyDescent="0.25">
      <c r="I99" t="s">
        <v>0</v>
      </c>
      <c r="J99" t="s">
        <v>43</v>
      </c>
      <c r="K99" t="s">
        <v>16</v>
      </c>
    </row>
    <row r="100" spans="9:11" x14ac:dyDescent="0.25">
      <c r="I100" t="s">
        <v>0</v>
      </c>
      <c r="J100" t="s">
        <v>44</v>
      </c>
      <c r="K100" t="s">
        <v>8</v>
      </c>
    </row>
    <row r="101" spans="9:11" x14ac:dyDescent="0.25">
      <c r="I101" t="s">
        <v>0</v>
      </c>
      <c r="J101" t="s">
        <v>44</v>
      </c>
      <c r="K101" t="s">
        <v>9</v>
      </c>
    </row>
    <row r="102" spans="9:11" x14ac:dyDescent="0.25">
      <c r="I102" t="s">
        <v>0</v>
      </c>
      <c r="J102" t="s">
        <v>44</v>
      </c>
      <c r="K102" t="s">
        <v>10</v>
      </c>
    </row>
    <row r="103" spans="9:11" x14ac:dyDescent="0.25">
      <c r="I103" t="s">
        <v>0</v>
      </c>
      <c r="J103" t="s">
        <v>44</v>
      </c>
      <c r="K103" t="s">
        <v>17</v>
      </c>
    </row>
    <row r="104" spans="9:11" x14ac:dyDescent="0.25">
      <c r="I104" t="s">
        <v>0</v>
      </c>
      <c r="J104" t="s">
        <v>44</v>
      </c>
      <c r="K104" t="s">
        <v>31</v>
      </c>
    </row>
    <row r="105" spans="9:11" x14ac:dyDescent="0.25">
      <c r="I105" t="s">
        <v>0</v>
      </c>
      <c r="J105" t="s">
        <v>44</v>
      </c>
      <c r="K105" t="s">
        <v>20</v>
      </c>
    </row>
    <row r="106" spans="9:11" x14ac:dyDescent="0.25">
      <c r="I106" t="s">
        <v>0</v>
      </c>
      <c r="J106" t="s">
        <v>44</v>
      </c>
      <c r="K106" t="s">
        <v>21</v>
      </c>
    </row>
    <row r="107" spans="9:11" x14ac:dyDescent="0.25">
      <c r="I107" t="s">
        <v>0</v>
      </c>
      <c r="J107" t="s">
        <v>44</v>
      </c>
      <c r="K107" t="s">
        <v>12</v>
      </c>
    </row>
    <row r="108" spans="9:11" x14ac:dyDescent="0.25">
      <c r="I108" t="s">
        <v>0</v>
      </c>
      <c r="J108" t="s">
        <v>44</v>
      </c>
      <c r="K108" t="s">
        <v>34</v>
      </c>
    </row>
    <row r="109" spans="9:11" x14ac:dyDescent="0.25">
      <c r="I109" t="s">
        <v>0</v>
      </c>
      <c r="J109" t="s">
        <v>44</v>
      </c>
      <c r="K109" t="s">
        <v>35</v>
      </c>
    </row>
    <row r="110" spans="9:11" x14ac:dyDescent="0.25">
      <c r="I110" t="s">
        <v>0</v>
      </c>
      <c r="J110" t="s">
        <v>44</v>
      </c>
      <c r="K110" t="s">
        <v>38</v>
      </c>
    </row>
    <row r="111" spans="9:11" x14ac:dyDescent="0.25">
      <c r="I111" t="s">
        <v>0</v>
      </c>
      <c r="J111" t="s">
        <v>45</v>
      </c>
      <c r="K111" t="s">
        <v>8</v>
      </c>
    </row>
    <row r="112" spans="9:11" x14ac:dyDescent="0.25">
      <c r="I112" t="s">
        <v>0</v>
      </c>
      <c r="J112" t="s">
        <v>45</v>
      </c>
      <c r="K112" t="s">
        <v>9</v>
      </c>
    </row>
    <row r="113" spans="9:11" x14ac:dyDescent="0.25">
      <c r="I113" t="s">
        <v>0</v>
      </c>
      <c r="J113" t="s">
        <v>45</v>
      </c>
      <c r="K113" t="s">
        <v>10</v>
      </c>
    </row>
    <row r="114" spans="9:11" x14ac:dyDescent="0.25">
      <c r="I114" t="s">
        <v>0</v>
      </c>
      <c r="J114" t="s">
        <v>45</v>
      </c>
      <c r="K114" t="s">
        <v>17</v>
      </c>
    </row>
    <row r="115" spans="9:11" x14ac:dyDescent="0.25">
      <c r="I115" t="s">
        <v>0</v>
      </c>
      <c r="J115" t="s">
        <v>45</v>
      </c>
      <c r="K115" t="s">
        <v>12</v>
      </c>
    </row>
    <row r="116" spans="9:11" x14ac:dyDescent="0.25">
      <c r="I116" t="s">
        <v>0</v>
      </c>
      <c r="J116" t="s">
        <v>45</v>
      </c>
      <c r="K116" t="s">
        <v>34</v>
      </c>
    </row>
    <row r="117" spans="9:11" x14ac:dyDescent="0.25">
      <c r="I117" t="s">
        <v>0</v>
      </c>
      <c r="J117" t="s">
        <v>45</v>
      </c>
      <c r="K117" t="s">
        <v>35</v>
      </c>
    </row>
    <row r="118" spans="9:11" x14ac:dyDescent="0.25">
      <c r="I118" t="s">
        <v>0</v>
      </c>
      <c r="J118" t="s">
        <v>45</v>
      </c>
      <c r="K118" t="s">
        <v>38</v>
      </c>
    </row>
    <row r="119" spans="9:11" x14ac:dyDescent="0.25">
      <c r="I119" t="s">
        <v>22</v>
      </c>
      <c r="J119" t="s">
        <v>39</v>
      </c>
      <c r="K119" t="s">
        <v>8</v>
      </c>
    </row>
    <row r="120" spans="9:11" x14ac:dyDescent="0.25">
      <c r="I120" t="s">
        <v>22</v>
      </c>
      <c r="J120" t="s">
        <v>39</v>
      </c>
      <c r="K120" t="s">
        <v>9</v>
      </c>
    </row>
    <row r="121" spans="9:11" x14ac:dyDescent="0.25">
      <c r="I121" t="s">
        <v>22</v>
      </c>
      <c r="J121" t="s">
        <v>39</v>
      </c>
      <c r="K121" t="s">
        <v>10</v>
      </c>
    </row>
    <row r="122" spans="9:11" x14ac:dyDescent="0.25">
      <c r="I122" t="s">
        <v>22</v>
      </c>
      <c r="J122" t="s">
        <v>39</v>
      </c>
      <c r="K122" t="s">
        <v>30</v>
      </c>
    </row>
    <row r="123" spans="9:11" x14ac:dyDescent="0.25">
      <c r="I123" t="s">
        <v>22</v>
      </c>
      <c r="J123" t="s">
        <v>39</v>
      </c>
      <c r="K123" t="s">
        <v>31</v>
      </c>
    </row>
    <row r="124" spans="9:11" x14ac:dyDescent="0.25">
      <c r="I124" t="s">
        <v>22</v>
      </c>
      <c r="J124" t="s">
        <v>39</v>
      </c>
      <c r="K124" t="s">
        <v>18</v>
      </c>
    </row>
    <row r="125" spans="9:11" x14ac:dyDescent="0.25">
      <c r="I125" t="s">
        <v>22</v>
      </c>
      <c r="J125" t="s">
        <v>39</v>
      </c>
      <c r="K125" t="s">
        <v>19</v>
      </c>
    </row>
    <row r="126" spans="9:11" x14ac:dyDescent="0.25">
      <c r="I126" t="s">
        <v>22</v>
      </c>
      <c r="J126" t="s">
        <v>39</v>
      </c>
      <c r="K126" t="s">
        <v>20</v>
      </c>
    </row>
    <row r="127" spans="9:11" x14ac:dyDescent="0.25">
      <c r="I127" t="s">
        <v>22</v>
      </c>
      <c r="J127" t="s">
        <v>39</v>
      </c>
      <c r="K127" t="s">
        <v>21</v>
      </c>
    </row>
    <row r="128" spans="9:11" x14ac:dyDescent="0.25">
      <c r="I128" t="s">
        <v>22</v>
      </c>
      <c r="J128" t="s">
        <v>39</v>
      </c>
      <c r="K128" t="s">
        <v>11</v>
      </c>
    </row>
    <row r="129" spans="9:11" x14ac:dyDescent="0.25">
      <c r="I129" t="s">
        <v>22</v>
      </c>
      <c r="J129" t="s">
        <v>39</v>
      </c>
      <c r="K129" t="s">
        <v>32</v>
      </c>
    </row>
    <row r="130" spans="9:11" x14ac:dyDescent="0.25">
      <c r="I130" t="s">
        <v>22</v>
      </c>
      <c r="J130" t="s">
        <v>39</v>
      </c>
      <c r="K130" t="s">
        <v>33</v>
      </c>
    </row>
    <row r="131" spans="9:11" x14ac:dyDescent="0.25">
      <c r="I131" t="s">
        <v>22</v>
      </c>
      <c r="J131" t="s">
        <v>39</v>
      </c>
      <c r="K131" t="s">
        <v>12</v>
      </c>
    </row>
    <row r="132" spans="9:11" x14ac:dyDescent="0.25">
      <c r="I132" t="s">
        <v>22</v>
      </c>
      <c r="J132" t="s">
        <v>39</v>
      </c>
      <c r="K132" t="s">
        <v>34</v>
      </c>
    </row>
    <row r="133" spans="9:11" x14ac:dyDescent="0.25">
      <c r="I133" t="s">
        <v>22</v>
      </c>
      <c r="J133" t="s">
        <v>39</v>
      </c>
      <c r="K133" t="s">
        <v>35</v>
      </c>
    </row>
    <row r="134" spans="9:11" x14ac:dyDescent="0.25">
      <c r="I134" t="s">
        <v>22</v>
      </c>
      <c r="J134" t="s">
        <v>39</v>
      </c>
      <c r="K134" t="s">
        <v>36</v>
      </c>
    </row>
    <row r="135" spans="9:11" x14ac:dyDescent="0.25">
      <c r="I135" t="s">
        <v>22</v>
      </c>
      <c r="J135" t="s">
        <v>39</v>
      </c>
      <c r="K135" t="s">
        <v>37</v>
      </c>
    </row>
    <row r="136" spans="9:11" x14ac:dyDescent="0.25">
      <c r="I136" t="s">
        <v>22</v>
      </c>
      <c r="J136" t="s">
        <v>39</v>
      </c>
      <c r="K136" t="s">
        <v>13</v>
      </c>
    </row>
    <row r="137" spans="9:11" x14ac:dyDescent="0.25">
      <c r="I137" t="s">
        <v>22</v>
      </c>
      <c r="J137" t="s">
        <v>39</v>
      </c>
      <c r="K137" t="s">
        <v>14</v>
      </c>
    </row>
    <row r="138" spans="9:11" x14ac:dyDescent="0.25">
      <c r="I138" t="s">
        <v>22</v>
      </c>
      <c r="J138" t="s">
        <v>39</v>
      </c>
      <c r="K138" t="s">
        <v>15</v>
      </c>
    </row>
    <row r="139" spans="9:11" x14ac:dyDescent="0.25">
      <c r="I139" t="s">
        <v>22</v>
      </c>
      <c r="J139" t="s">
        <v>39</v>
      </c>
      <c r="K139" t="s">
        <v>16</v>
      </c>
    </row>
    <row r="140" spans="9:11" x14ac:dyDescent="0.25">
      <c r="I140" t="s">
        <v>22</v>
      </c>
      <c r="J140" t="s">
        <v>40</v>
      </c>
      <c r="K140" t="s">
        <v>8</v>
      </c>
    </row>
    <row r="141" spans="9:11" x14ac:dyDescent="0.25">
      <c r="I141" t="s">
        <v>22</v>
      </c>
      <c r="J141" t="s">
        <v>40</v>
      </c>
      <c r="K141" t="s">
        <v>9</v>
      </c>
    </row>
    <row r="142" spans="9:11" x14ac:dyDescent="0.25">
      <c r="I142" t="s">
        <v>22</v>
      </c>
      <c r="J142" t="s">
        <v>40</v>
      </c>
      <c r="K142" t="s">
        <v>10</v>
      </c>
    </row>
    <row r="143" spans="9:11" x14ac:dyDescent="0.25">
      <c r="I143" t="s">
        <v>22</v>
      </c>
      <c r="J143" t="s">
        <v>40</v>
      </c>
      <c r="K143" t="s">
        <v>30</v>
      </c>
    </row>
    <row r="144" spans="9:11" x14ac:dyDescent="0.25">
      <c r="I144" t="s">
        <v>22</v>
      </c>
      <c r="J144" t="s">
        <v>40</v>
      </c>
      <c r="K144" t="s">
        <v>31</v>
      </c>
    </row>
    <row r="145" spans="9:11" x14ac:dyDescent="0.25">
      <c r="I145" t="s">
        <v>22</v>
      </c>
      <c r="J145" t="s">
        <v>40</v>
      </c>
      <c r="K145" t="s">
        <v>18</v>
      </c>
    </row>
    <row r="146" spans="9:11" x14ac:dyDescent="0.25">
      <c r="I146" t="s">
        <v>22</v>
      </c>
      <c r="J146" t="s">
        <v>40</v>
      </c>
      <c r="K146" t="s">
        <v>19</v>
      </c>
    </row>
    <row r="147" spans="9:11" x14ac:dyDescent="0.25">
      <c r="I147" t="s">
        <v>22</v>
      </c>
      <c r="J147" t="s">
        <v>40</v>
      </c>
      <c r="K147" t="s">
        <v>20</v>
      </c>
    </row>
    <row r="148" spans="9:11" x14ac:dyDescent="0.25">
      <c r="I148" t="s">
        <v>22</v>
      </c>
      <c r="J148" t="s">
        <v>40</v>
      </c>
      <c r="K148" t="s">
        <v>21</v>
      </c>
    </row>
    <row r="149" spans="9:11" x14ac:dyDescent="0.25">
      <c r="I149" t="s">
        <v>22</v>
      </c>
      <c r="J149" t="s">
        <v>40</v>
      </c>
      <c r="K149" t="s">
        <v>11</v>
      </c>
    </row>
    <row r="150" spans="9:11" x14ac:dyDescent="0.25">
      <c r="I150" t="s">
        <v>22</v>
      </c>
      <c r="J150" t="s">
        <v>40</v>
      </c>
      <c r="K150" t="s">
        <v>32</v>
      </c>
    </row>
    <row r="151" spans="9:11" x14ac:dyDescent="0.25">
      <c r="I151" t="s">
        <v>22</v>
      </c>
      <c r="J151" t="s">
        <v>40</v>
      </c>
      <c r="K151" t="s">
        <v>33</v>
      </c>
    </row>
    <row r="152" spans="9:11" x14ac:dyDescent="0.25">
      <c r="I152" t="s">
        <v>22</v>
      </c>
      <c r="J152" t="s">
        <v>40</v>
      </c>
      <c r="K152" t="s">
        <v>12</v>
      </c>
    </row>
    <row r="153" spans="9:11" x14ac:dyDescent="0.25">
      <c r="I153" t="s">
        <v>22</v>
      </c>
      <c r="J153" t="s">
        <v>40</v>
      </c>
      <c r="K153" t="s">
        <v>34</v>
      </c>
    </row>
    <row r="154" spans="9:11" x14ac:dyDescent="0.25">
      <c r="I154" t="s">
        <v>22</v>
      </c>
      <c r="J154" t="s">
        <v>40</v>
      </c>
      <c r="K154" t="s">
        <v>35</v>
      </c>
    </row>
    <row r="155" spans="9:11" x14ac:dyDescent="0.25">
      <c r="I155" t="s">
        <v>22</v>
      </c>
      <c r="J155" t="s">
        <v>40</v>
      </c>
      <c r="K155" t="s">
        <v>36</v>
      </c>
    </row>
    <row r="156" spans="9:11" x14ac:dyDescent="0.25">
      <c r="I156" t="s">
        <v>22</v>
      </c>
      <c r="J156" t="s">
        <v>40</v>
      </c>
      <c r="K156" t="s">
        <v>37</v>
      </c>
    </row>
    <row r="157" spans="9:11" x14ac:dyDescent="0.25">
      <c r="I157" t="s">
        <v>22</v>
      </c>
      <c r="J157" t="s">
        <v>40</v>
      </c>
      <c r="K157" t="s">
        <v>13</v>
      </c>
    </row>
    <row r="158" spans="9:11" x14ac:dyDescent="0.25">
      <c r="I158" t="s">
        <v>22</v>
      </c>
      <c r="J158" t="s">
        <v>40</v>
      </c>
      <c r="K158" t="s">
        <v>14</v>
      </c>
    </row>
    <row r="159" spans="9:11" x14ac:dyDescent="0.25">
      <c r="I159" t="s">
        <v>22</v>
      </c>
      <c r="J159" t="s">
        <v>40</v>
      </c>
      <c r="K159" t="s">
        <v>15</v>
      </c>
    </row>
    <row r="160" spans="9:11" x14ac:dyDescent="0.25">
      <c r="I160" t="s">
        <v>22</v>
      </c>
      <c r="J160" t="s">
        <v>40</v>
      </c>
      <c r="K160" t="s">
        <v>16</v>
      </c>
    </row>
    <row r="161" spans="9:11" x14ac:dyDescent="0.25">
      <c r="I161" t="s">
        <v>22</v>
      </c>
      <c r="J161" t="s">
        <v>41</v>
      </c>
      <c r="K161" t="s">
        <v>8</v>
      </c>
    </row>
    <row r="162" spans="9:11" x14ac:dyDescent="0.25">
      <c r="I162" t="s">
        <v>22</v>
      </c>
      <c r="J162" t="s">
        <v>41</v>
      </c>
      <c r="K162" t="s">
        <v>9</v>
      </c>
    </row>
    <row r="163" spans="9:11" x14ac:dyDescent="0.25">
      <c r="I163" t="s">
        <v>22</v>
      </c>
      <c r="J163" t="s">
        <v>41</v>
      </c>
      <c r="K163" t="s">
        <v>10</v>
      </c>
    </row>
    <row r="164" spans="9:11" x14ac:dyDescent="0.25">
      <c r="I164" t="s">
        <v>22</v>
      </c>
      <c r="J164" t="s">
        <v>41</v>
      </c>
      <c r="K164" t="s">
        <v>17</v>
      </c>
    </row>
    <row r="165" spans="9:11" x14ac:dyDescent="0.25">
      <c r="I165" t="s">
        <v>22</v>
      </c>
      <c r="J165" t="s">
        <v>41</v>
      </c>
      <c r="K165" t="s">
        <v>30</v>
      </c>
    </row>
    <row r="166" spans="9:11" x14ac:dyDescent="0.25">
      <c r="I166" t="s">
        <v>22</v>
      </c>
      <c r="J166" t="s">
        <v>41</v>
      </c>
      <c r="K166" t="s">
        <v>31</v>
      </c>
    </row>
    <row r="167" spans="9:11" x14ac:dyDescent="0.25">
      <c r="I167" t="s">
        <v>22</v>
      </c>
      <c r="J167" t="s">
        <v>41</v>
      </c>
      <c r="K167" t="s">
        <v>18</v>
      </c>
    </row>
    <row r="168" spans="9:11" x14ac:dyDescent="0.25">
      <c r="I168" t="s">
        <v>22</v>
      </c>
      <c r="J168" t="s">
        <v>41</v>
      </c>
      <c r="K168" t="s">
        <v>19</v>
      </c>
    </row>
    <row r="169" spans="9:11" x14ac:dyDescent="0.25">
      <c r="I169" t="s">
        <v>22</v>
      </c>
      <c r="J169" t="s">
        <v>41</v>
      </c>
      <c r="K169" t="s">
        <v>20</v>
      </c>
    </row>
    <row r="170" spans="9:11" x14ac:dyDescent="0.25">
      <c r="I170" t="s">
        <v>22</v>
      </c>
      <c r="J170" t="s">
        <v>41</v>
      </c>
      <c r="K170" t="s">
        <v>21</v>
      </c>
    </row>
    <row r="171" spans="9:11" x14ac:dyDescent="0.25">
      <c r="I171" t="s">
        <v>22</v>
      </c>
      <c r="J171" t="s">
        <v>41</v>
      </c>
      <c r="K171" t="s">
        <v>32</v>
      </c>
    </row>
    <row r="172" spans="9:11" x14ac:dyDescent="0.25">
      <c r="I172" t="s">
        <v>22</v>
      </c>
      <c r="J172" t="s">
        <v>41</v>
      </c>
      <c r="K172" t="s">
        <v>33</v>
      </c>
    </row>
    <row r="173" spans="9:11" x14ac:dyDescent="0.25">
      <c r="I173" t="s">
        <v>22</v>
      </c>
      <c r="J173" t="s">
        <v>41</v>
      </c>
      <c r="K173" t="s">
        <v>12</v>
      </c>
    </row>
    <row r="174" spans="9:11" x14ac:dyDescent="0.25">
      <c r="I174" t="s">
        <v>22</v>
      </c>
      <c r="J174" t="s">
        <v>41</v>
      </c>
      <c r="K174" t="s">
        <v>35</v>
      </c>
    </row>
    <row r="175" spans="9:11" x14ac:dyDescent="0.25">
      <c r="I175" t="s">
        <v>22</v>
      </c>
      <c r="J175" t="s">
        <v>41</v>
      </c>
      <c r="K175" t="s">
        <v>36</v>
      </c>
    </row>
    <row r="176" spans="9:11" x14ac:dyDescent="0.25">
      <c r="I176" t="s">
        <v>22</v>
      </c>
      <c r="J176" t="s">
        <v>41</v>
      </c>
      <c r="K176" t="s">
        <v>37</v>
      </c>
    </row>
    <row r="177" spans="9:11" x14ac:dyDescent="0.25">
      <c r="I177" t="s">
        <v>22</v>
      </c>
      <c r="J177" t="s">
        <v>41</v>
      </c>
      <c r="K177" t="s">
        <v>14</v>
      </c>
    </row>
    <row r="178" spans="9:11" x14ac:dyDescent="0.25">
      <c r="I178" t="s">
        <v>22</v>
      </c>
      <c r="J178" t="s">
        <v>41</v>
      </c>
      <c r="K178" t="s">
        <v>16</v>
      </c>
    </row>
    <row r="179" spans="9:11" x14ac:dyDescent="0.25">
      <c r="I179" t="s">
        <v>22</v>
      </c>
      <c r="J179" t="s">
        <v>42</v>
      </c>
      <c r="K179" t="s">
        <v>8</v>
      </c>
    </row>
    <row r="180" spans="9:11" x14ac:dyDescent="0.25">
      <c r="I180" t="s">
        <v>22</v>
      </c>
      <c r="J180" t="s">
        <v>42</v>
      </c>
      <c r="K180" t="s">
        <v>9</v>
      </c>
    </row>
    <row r="181" spans="9:11" x14ac:dyDescent="0.25">
      <c r="I181" t="s">
        <v>22</v>
      </c>
      <c r="J181" t="s">
        <v>42</v>
      </c>
      <c r="K181" t="s">
        <v>10</v>
      </c>
    </row>
    <row r="182" spans="9:11" x14ac:dyDescent="0.25">
      <c r="I182" t="s">
        <v>22</v>
      </c>
      <c r="J182" t="s">
        <v>42</v>
      </c>
      <c r="K182" t="s">
        <v>17</v>
      </c>
    </row>
    <row r="183" spans="9:11" x14ac:dyDescent="0.25">
      <c r="I183" t="s">
        <v>22</v>
      </c>
      <c r="J183" t="s">
        <v>42</v>
      </c>
      <c r="K183" t="s">
        <v>30</v>
      </c>
    </row>
    <row r="184" spans="9:11" x14ac:dyDescent="0.25">
      <c r="I184" t="s">
        <v>22</v>
      </c>
      <c r="J184" t="s">
        <v>42</v>
      </c>
      <c r="K184" t="s">
        <v>31</v>
      </c>
    </row>
    <row r="185" spans="9:11" x14ac:dyDescent="0.25">
      <c r="I185" t="s">
        <v>22</v>
      </c>
      <c r="J185" t="s">
        <v>42</v>
      </c>
      <c r="K185" t="s">
        <v>18</v>
      </c>
    </row>
    <row r="186" spans="9:11" x14ac:dyDescent="0.25">
      <c r="I186" t="s">
        <v>22</v>
      </c>
      <c r="J186" t="s">
        <v>42</v>
      </c>
      <c r="K186" t="s">
        <v>19</v>
      </c>
    </row>
    <row r="187" spans="9:11" x14ac:dyDescent="0.25">
      <c r="I187" t="s">
        <v>22</v>
      </c>
      <c r="J187" t="s">
        <v>42</v>
      </c>
      <c r="K187" t="s">
        <v>20</v>
      </c>
    </row>
    <row r="188" spans="9:11" x14ac:dyDescent="0.25">
      <c r="I188" t="s">
        <v>22</v>
      </c>
      <c r="J188" t="s">
        <v>42</v>
      </c>
      <c r="K188" t="s">
        <v>21</v>
      </c>
    </row>
    <row r="189" spans="9:11" x14ac:dyDescent="0.25">
      <c r="I189" t="s">
        <v>22</v>
      </c>
      <c r="J189" t="s">
        <v>42</v>
      </c>
      <c r="K189" t="s">
        <v>12</v>
      </c>
    </row>
    <row r="190" spans="9:11" x14ac:dyDescent="0.25">
      <c r="I190" t="s">
        <v>22</v>
      </c>
      <c r="J190" t="s">
        <v>42</v>
      </c>
      <c r="K190" t="s">
        <v>35</v>
      </c>
    </row>
    <row r="191" spans="9:11" x14ac:dyDescent="0.25">
      <c r="I191" t="s">
        <v>22</v>
      </c>
      <c r="J191" t="s">
        <v>42</v>
      </c>
      <c r="K191" t="s">
        <v>36</v>
      </c>
    </row>
    <row r="192" spans="9:11" x14ac:dyDescent="0.25">
      <c r="I192" t="s">
        <v>22</v>
      </c>
      <c r="J192" t="s">
        <v>42</v>
      </c>
      <c r="K192" t="s">
        <v>37</v>
      </c>
    </row>
    <row r="193" spans="9:11" x14ac:dyDescent="0.25">
      <c r="I193" t="s">
        <v>22</v>
      </c>
      <c r="J193" t="s">
        <v>43</v>
      </c>
      <c r="K193" t="s">
        <v>8</v>
      </c>
    </row>
    <row r="194" spans="9:11" x14ac:dyDescent="0.25">
      <c r="I194" t="s">
        <v>22</v>
      </c>
      <c r="J194" t="s">
        <v>43</v>
      </c>
      <c r="K194" t="s">
        <v>9</v>
      </c>
    </row>
    <row r="195" spans="9:11" x14ac:dyDescent="0.25">
      <c r="I195" t="s">
        <v>22</v>
      </c>
      <c r="J195" t="s">
        <v>43</v>
      </c>
      <c r="K195" t="s">
        <v>10</v>
      </c>
    </row>
    <row r="196" spans="9:11" x14ac:dyDescent="0.25">
      <c r="I196" t="s">
        <v>22</v>
      </c>
      <c r="J196" t="s">
        <v>43</v>
      </c>
      <c r="K196" t="s">
        <v>17</v>
      </c>
    </row>
    <row r="197" spans="9:11" x14ac:dyDescent="0.25">
      <c r="I197" t="s">
        <v>22</v>
      </c>
      <c r="J197" t="s">
        <v>43</v>
      </c>
      <c r="K197" t="s">
        <v>30</v>
      </c>
    </row>
    <row r="198" spans="9:11" x14ac:dyDescent="0.25">
      <c r="I198" t="s">
        <v>22</v>
      </c>
      <c r="J198" t="s">
        <v>43</v>
      </c>
      <c r="K198" t="s">
        <v>31</v>
      </c>
    </row>
    <row r="199" spans="9:11" x14ac:dyDescent="0.25">
      <c r="I199" t="s">
        <v>22</v>
      </c>
      <c r="J199" t="s">
        <v>43</v>
      </c>
      <c r="K199" t="s">
        <v>38</v>
      </c>
    </row>
    <row r="200" spans="9:11" x14ac:dyDescent="0.25">
      <c r="I200" t="s">
        <v>22</v>
      </c>
      <c r="J200" t="s">
        <v>44</v>
      </c>
      <c r="K200" t="s">
        <v>8</v>
      </c>
    </row>
    <row r="201" spans="9:11" x14ac:dyDescent="0.25">
      <c r="I201" t="s">
        <v>22</v>
      </c>
      <c r="J201" t="s">
        <v>44</v>
      </c>
      <c r="K201" t="s">
        <v>9</v>
      </c>
    </row>
    <row r="202" spans="9:11" x14ac:dyDescent="0.25">
      <c r="I202" t="s">
        <v>22</v>
      </c>
      <c r="J202" t="s">
        <v>44</v>
      </c>
      <c r="K202" t="s">
        <v>10</v>
      </c>
    </row>
    <row r="203" spans="9:11" x14ac:dyDescent="0.25">
      <c r="I203" t="s">
        <v>22</v>
      </c>
      <c r="J203" t="s">
        <v>44</v>
      </c>
      <c r="K203" t="s">
        <v>17</v>
      </c>
    </row>
    <row r="204" spans="9:11" x14ac:dyDescent="0.25">
      <c r="I204" t="s">
        <v>22</v>
      </c>
      <c r="J204" t="s">
        <v>44</v>
      </c>
      <c r="K204" t="s">
        <v>38</v>
      </c>
    </row>
  </sheetData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b35296-a824-4f7e-a552-d2eca01ff5bf">
      <Terms xmlns="http://schemas.microsoft.com/office/infopath/2007/PartnerControls"/>
    </lcf76f155ced4ddcb4097134ff3c332f>
    <TaxCatchAll xmlns="9aaaef80-bddb-4bd6-a739-9810828e14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CD104FD6D9E34D84C631E409A1C3AE" ma:contentTypeVersion="18" ma:contentTypeDescription="Crear nuevo documento." ma:contentTypeScope="" ma:versionID="4c5604f8ff5e50c41aeb8f121b69eb57">
  <xsd:schema xmlns:xsd="http://www.w3.org/2001/XMLSchema" xmlns:xs="http://www.w3.org/2001/XMLSchema" xmlns:p="http://schemas.microsoft.com/office/2006/metadata/properties" xmlns:ns2="0bb35296-a824-4f7e-a552-d2eca01ff5bf" xmlns:ns3="9aaaef80-bddb-4bd6-a739-9810828e1429" targetNamespace="http://schemas.microsoft.com/office/2006/metadata/properties" ma:root="true" ma:fieldsID="1acaffdcc5034056308efd7df8e410ae" ns2:_="" ns3:_="">
    <xsd:import namespace="0bb35296-a824-4f7e-a552-d2eca01ff5bf"/>
    <xsd:import namespace="9aaaef80-bddb-4bd6-a739-9810828e14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b35296-a824-4f7e-a552-d2eca01ff5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960f32f-c788-447d-836c-a0e2b4f339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aaef80-bddb-4bd6-a739-9810828e1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40153ec-25e1-481e-8371-41dc86239f7a}" ma:internalName="TaxCatchAll" ma:showField="CatchAllData" ma:web="9aaaef80-bddb-4bd6-a739-9810828e14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404644-3048-4F39-B1B9-4412058B865A}">
  <ds:schemaRefs>
    <ds:schemaRef ds:uri="http://schemas.microsoft.com/office/2006/metadata/properties"/>
    <ds:schemaRef ds:uri="http://schemas.microsoft.com/office/infopath/2007/PartnerControls"/>
    <ds:schemaRef ds:uri="0bb35296-a824-4f7e-a552-d2eca01ff5bf"/>
    <ds:schemaRef ds:uri="9aaaef80-bddb-4bd6-a739-9810828e1429"/>
  </ds:schemaRefs>
</ds:datastoreItem>
</file>

<file path=customXml/itemProps2.xml><?xml version="1.0" encoding="utf-8"?>
<ds:datastoreItem xmlns:ds="http://schemas.openxmlformats.org/officeDocument/2006/customXml" ds:itemID="{1807269C-3237-49AE-9F16-A693C2CF92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C8C87B-7FEB-4944-B62C-0F3FE117A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b35296-a824-4f7e-a552-d2eca01ff5bf"/>
    <ds:schemaRef ds:uri="9aaaef80-bddb-4bd6-a739-9810828e1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13</vt:i4>
      </vt:variant>
    </vt:vector>
  </HeadingPairs>
  <TitlesOfParts>
    <vt:vector size="19" baseType="lpstr">
      <vt:lpstr>Marca-Pontos</vt:lpstr>
      <vt:lpstr>Pontos-Marca</vt:lpstr>
      <vt:lpstr>Tempo-Marca JUNIOR</vt:lpstr>
      <vt:lpstr>Pontos-Marca JUNIOR</vt:lpstr>
      <vt:lpstr>Referencia Pista</vt:lpstr>
      <vt:lpstr>Provas</vt:lpstr>
      <vt:lpstr>M10000m</vt:lpstr>
      <vt:lpstr>M100m</vt:lpstr>
      <vt:lpstr>M1500m</vt:lpstr>
      <vt:lpstr>M200m</vt:lpstr>
      <vt:lpstr>M400m</vt:lpstr>
      <vt:lpstr>M5000m</vt:lpstr>
      <vt:lpstr>M800m</vt:lpstr>
      <vt:lpstr>W100m</vt:lpstr>
      <vt:lpstr>W1500m</vt:lpstr>
      <vt:lpstr>W200m</vt:lpstr>
      <vt:lpstr>W400m</vt:lpstr>
      <vt:lpstr>W5000m</vt:lpstr>
      <vt:lpstr>W800m</vt:lpstr>
    </vt:vector>
  </TitlesOfParts>
  <Company>Consejo Superior de Deportes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 Acevedo, Ricardo</dc:creator>
  <cp:lastModifiedBy>Rui Silva [FPA-AARSJ]</cp:lastModifiedBy>
  <dcterms:created xsi:type="dcterms:W3CDTF">2020-02-28T09:03:34Z</dcterms:created>
  <dcterms:modified xsi:type="dcterms:W3CDTF">2024-11-18T16:33:38Z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0x01010050CD104FD6D9E34D84C631E409A1C3AE</vt:lpwstr>
  </property>
  <property fmtid="{D5CDD505-2E9C-101B-9397-08002B2CF9AE}" pid="3" name="MediaServiceImageTags">
    <vt:lpwstr/>
  </property>
</Properties>
</file>